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jhr\Dropbox (Medieafdelingen)\Jakob Ahrenst\"/>
    </mc:Choice>
  </mc:AlternateContent>
  <xr:revisionPtr revIDLastSave="0" documentId="8_{45579A56-D30B-4C11-BA2E-00D6992D848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</sheets>
  <definedNames>
    <definedName name="_xlnm._FilterDatabase" localSheetId="0" hidden="1">'Ark1'!$C$4:$K$32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K30" i="1" s="1"/>
  <c r="J29" i="1"/>
  <c r="K29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K20" i="1"/>
  <c r="J20" i="1"/>
  <c r="J19" i="1"/>
  <c r="K19" i="1" s="1"/>
  <c r="J18" i="1"/>
  <c r="K18" i="1" s="1"/>
  <c r="J15" i="1"/>
  <c r="K15" i="1" s="1"/>
  <c r="J14" i="1"/>
  <c r="K14" i="1" s="1"/>
  <c r="K12" i="1"/>
  <c r="K11" i="1"/>
  <c r="K10" i="1"/>
  <c r="K9" i="1"/>
  <c r="K7" i="1"/>
</calcChain>
</file>

<file path=xl/sharedStrings.xml><?xml version="1.0" encoding="utf-8"?>
<sst xmlns="http://schemas.openxmlformats.org/spreadsheetml/2006/main" count="164" uniqueCount="74">
  <si>
    <t>Uddannelsesområde</t>
  </si>
  <si>
    <t>Opt. område nr.</t>
  </si>
  <si>
    <t>Uddannelse</t>
  </si>
  <si>
    <t>1. pr</t>
  </si>
  <si>
    <t>andre pr.</t>
  </si>
  <si>
    <t>EAK</t>
  </si>
  <si>
    <t>HAK</t>
  </si>
  <si>
    <t>Handelsøkonom</t>
  </si>
  <si>
    <t>MAK</t>
  </si>
  <si>
    <t>Markedsføringsøkonom</t>
  </si>
  <si>
    <t>MEC</t>
  </si>
  <si>
    <t>Marketing Management</t>
  </si>
  <si>
    <t>SER</t>
  </si>
  <si>
    <t>Serviceøkonom</t>
  </si>
  <si>
    <t>SEM</t>
  </si>
  <si>
    <t>Service Management</t>
  </si>
  <si>
    <t>DAT</t>
  </si>
  <si>
    <t>MUL</t>
  </si>
  <si>
    <t>Multimediedesigner</t>
  </si>
  <si>
    <t>FIN</t>
  </si>
  <si>
    <t>Finansøkonom</t>
  </si>
  <si>
    <t>LAB</t>
  </si>
  <si>
    <t>LOG</t>
  </si>
  <si>
    <t>Logistikøkonom</t>
  </si>
  <si>
    <t>FIC</t>
  </si>
  <si>
    <t>Financial Controller</t>
  </si>
  <si>
    <t>MJØ</t>
  </si>
  <si>
    <t>EAK/PBA</t>
  </si>
  <si>
    <t>FIB</t>
  </si>
  <si>
    <t>Finansbachelor</t>
  </si>
  <si>
    <t xml:space="preserve">Ansøgere I alt (EAK &amp; Finansbachelor) </t>
  </si>
  <si>
    <t>PBA</t>
  </si>
  <si>
    <t>INH</t>
  </si>
  <si>
    <t>International handel og markedsføring</t>
  </si>
  <si>
    <t>INS</t>
  </si>
  <si>
    <t>International Sales and Marketing</t>
  </si>
  <si>
    <t>WED</t>
  </si>
  <si>
    <t>Web Development</t>
  </si>
  <si>
    <t>SOU</t>
  </si>
  <si>
    <t>Softwareudvikling</t>
  </si>
  <si>
    <t>SPO</t>
  </si>
  <si>
    <t>Sportsmanagement (DK)</t>
  </si>
  <si>
    <t>SPM</t>
  </si>
  <si>
    <t>Sport Management (UK)</t>
  </si>
  <si>
    <t>INO</t>
  </si>
  <si>
    <t>INE</t>
  </si>
  <si>
    <t>Innovation and Entrepreneurship (UK)</t>
  </si>
  <si>
    <t>IHM</t>
  </si>
  <si>
    <t>International hospitality management(DK)</t>
  </si>
  <si>
    <t>IHA</t>
  </si>
  <si>
    <t>International Hospitality Management (UK)</t>
  </si>
  <si>
    <t>Ansøgere I alt (PBA)</t>
  </si>
  <si>
    <t>Innovation og entrepreneurship (DK) (Bornholm)</t>
  </si>
  <si>
    <t>EHA</t>
  </si>
  <si>
    <t>E-handel</t>
  </si>
  <si>
    <t>Innovation og entrepreneurship (DK) (Lyngby)</t>
  </si>
  <si>
    <t xml:space="preserve">  - Uddannelsen blev ikke udbudt ved sommeroptaget det pågældende år.</t>
  </si>
  <si>
    <t>Laborant</t>
  </si>
  <si>
    <t xml:space="preserve">Miljøteknolog </t>
  </si>
  <si>
    <t>DAL</t>
  </si>
  <si>
    <t>Dataanalyse</t>
  </si>
  <si>
    <t>Lyngby</t>
  </si>
  <si>
    <t>Bornholm</t>
  </si>
  <si>
    <t xml:space="preserve">Datamatiker </t>
  </si>
  <si>
    <t>Datamatiker</t>
  </si>
  <si>
    <t>Nørrebro</t>
  </si>
  <si>
    <t>Arkaderne</t>
  </si>
  <si>
    <t>Søerne</t>
  </si>
  <si>
    <t>City</t>
  </si>
  <si>
    <t>Laboratorie &amp; Miljø</t>
  </si>
  <si>
    <t>5. juli 2021</t>
  </si>
  <si>
    <t>5. juli 2020</t>
  </si>
  <si>
    <t>5. juli 2019</t>
  </si>
  <si>
    <t>Foreløbig ansøgerstatistik for sommeroptaget d. 5.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</si>
</sst>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13" xfId="0" applyBorder="1"/>
    <xf numFmtId="0" fontId="3" fillId="0" borderId="14" xfId="0" applyFont="1" applyBorder="1" applyAlignment="1">
      <alignment horizontal="left"/>
    </xf>
    <xf numFmtId="0" fontId="0" fillId="0" borderId="14" xfId="0" applyBorder="1"/>
    <xf numFmtId="0" fontId="3" fillId="0" borderId="15" xfId="0" applyFont="1" applyBorder="1"/>
    <xf numFmtId="0" fontId="0" fillId="0" borderId="16" xfId="0" applyBorder="1"/>
    <xf numFmtId="0" fontId="3" fillId="0" borderId="17" xfId="0" applyFont="1" applyBorder="1" applyAlignment="1">
      <alignment horizontal="left"/>
    </xf>
    <xf numFmtId="0" fontId="0" fillId="0" borderId="17" xfId="0" applyBorder="1"/>
    <xf numFmtId="0" fontId="3" fillId="0" borderId="18" xfId="0" applyFont="1" applyBorder="1"/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/>
    <xf numFmtId="0" fontId="3" fillId="3" borderId="1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2" borderId="8" xfId="0" applyFill="1" applyBorder="1"/>
    <xf numFmtId="0" fontId="0" fillId="2" borderId="16" xfId="0" applyFill="1" applyBorder="1"/>
    <xf numFmtId="0" fontId="0" fillId="2" borderId="17" xfId="0" applyFill="1" applyBorder="1"/>
    <xf numFmtId="0" fontId="0" fillId="0" borderId="19" xfId="0" applyBorder="1"/>
    <xf numFmtId="0" fontId="3" fillId="0" borderId="20" xfId="0" applyFont="1" applyBorder="1" applyAlignment="1">
      <alignment horizontal="left"/>
    </xf>
    <xf numFmtId="0" fontId="0" fillId="0" borderId="20" xfId="0" applyBorder="1"/>
    <xf numFmtId="0" fontId="3" fillId="0" borderId="21" xfId="0" applyFont="1" applyBorder="1"/>
    <xf numFmtId="0" fontId="3" fillId="2" borderId="19" xfId="0" applyFont="1" applyFill="1" applyBorder="1" applyAlignment="1">
      <alignment horizontal="center"/>
    </xf>
    <xf numFmtId="0" fontId="0" fillId="2" borderId="4" xfId="0" applyFill="1" applyBorder="1"/>
    <xf numFmtId="0" fontId="3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4" fillId="2" borderId="12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1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0" borderId="24" xfId="0" applyBorder="1"/>
    <xf numFmtId="0" fontId="3" fillId="0" borderId="26" xfId="0" applyFont="1" applyBorder="1" applyAlignment="1">
      <alignment horizontal="left"/>
    </xf>
    <xf numFmtId="0" fontId="0" fillId="0" borderId="26" xfId="0" applyBorder="1"/>
    <xf numFmtId="0" fontId="3" fillId="0" borderId="27" xfId="0" applyFont="1" applyBorder="1"/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1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10" xfId="0" applyBorder="1"/>
    <xf numFmtId="0" fontId="0" fillId="0" borderId="30" xfId="0" applyBorder="1"/>
    <xf numFmtId="0" fontId="0" fillId="0" borderId="11" xfId="0" applyBorder="1"/>
    <xf numFmtId="0" fontId="1" fillId="2" borderId="32" xfId="0" applyFont="1" applyFill="1" applyBorder="1" applyAlignment="1">
      <alignment horizontal="center" vertical="center"/>
    </xf>
    <xf numFmtId="16" fontId="1" fillId="2" borderId="3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2" borderId="6" xfId="0" applyFont="1" applyFill="1" applyBorder="1"/>
    <xf numFmtId="0" fontId="1" fillId="2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3" fillId="3" borderId="37" xfId="0" applyFont="1" applyFill="1" applyBorder="1" applyAlignment="1">
      <alignment horizontal="center"/>
    </xf>
    <xf numFmtId="0" fontId="3" fillId="0" borderId="35" xfId="0" applyFont="1" applyBorder="1"/>
    <xf numFmtId="0" fontId="3" fillId="0" borderId="18" xfId="0" applyFont="1" applyBorder="1" applyAlignment="1">
      <alignment horizontal="left"/>
    </xf>
    <xf numFmtId="0" fontId="3" fillId="2" borderId="31" xfId="0" applyFont="1" applyFill="1" applyBorder="1"/>
    <xf numFmtId="0" fontId="3" fillId="0" borderId="34" xfId="0" applyFont="1" applyBorder="1" applyAlignment="1">
      <alignment horizontal="left"/>
    </xf>
    <xf numFmtId="0" fontId="1" fillId="0" borderId="0" xfId="0" applyFont="1"/>
    <xf numFmtId="0" fontId="3" fillId="0" borderId="23" xfId="0" applyFont="1" applyBorder="1" applyAlignment="1">
      <alignment horizontal="left"/>
    </xf>
    <xf numFmtId="0" fontId="3" fillId="3" borderId="36" xfId="0" applyFont="1" applyFill="1" applyBorder="1" applyAlignment="1">
      <alignment horizontal="center"/>
    </xf>
    <xf numFmtId="0" fontId="0" fillId="0" borderId="37" xfId="0" applyBorder="1"/>
    <xf numFmtId="0" fontId="3" fillId="0" borderId="38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0" fillId="0" borderId="39" xfId="0" applyBorder="1"/>
    <xf numFmtId="0" fontId="3" fillId="0" borderId="4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/>
    <xf numFmtId="0" fontId="3" fillId="3" borderId="41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0" xfId="0" applyFont="1"/>
    <xf numFmtId="16" fontId="1" fillId="2" borderId="10" xfId="0" applyNumberFormat="1" applyFont="1" applyFill="1" applyBorder="1" applyAlignment="1">
      <alignment horizontal="center" vertical="center"/>
    </xf>
    <xf numFmtId="16" fontId="1" fillId="2" borderId="1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58"/>
  <sheetViews>
    <sheetView showGridLines="0" tabSelected="1" topLeftCell="B19" zoomScaleNormal="100" workbookViewId="0">
      <selection activeCell="E28" sqref="E28"/>
    </sheetView>
  </sheetViews>
  <sheetFormatPr defaultRowHeight="14.4" x14ac:dyDescent="0.3"/>
  <cols>
    <col min="1" max="1" width="2.6640625" customWidth="1"/>
    <col min="2" max="2" width="1.109375" customWidth="1"/>
    <col min="3" max="3" width="19.88671875" customWidth="1"/>
    <col min="5" max="5" width="18.33203125" customWidth="1"/>
    <col min="6" max="6" width="6.6640625" customWidth="1"/>
    <col min="7" max="7" width="44.5546875" customWidth="1"/>
    <col min="14" max="14" width="1.109375" customWidth="1"/>
  </cols>
  <sheetData>
    <row r="2" spans="2:16" ht="15" thickBot="1" x14ac:dyDescent="0.35"/>
    <row r="3" spans="2:16" ht="6.75" customHeight="1" thickBot="1" x14ac:dyDescent="0.3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2:16" ht="24" thickBot="1" x14ac:dyDescent="0.35">
      <c r="B4" s="4"/>
      <c r="C4" s="103" t="s">
        <v>73</v>
      </c>
      <c r="D4" s="104"/>
      <c r="E4" s="104"/>
      <c r="F4" s="104"/>
      <c r="G4" s="104"/>
      <c r="H4" s="104"/>
      <c r="I4" s="104"/>
      <c r="J4" s="104"/>
      <c r="K4" s="104"/>
      <c r="L4" s="104"/>
      <c r="M4" s="105"/>
      <c r="N4" s="5"/>
    </row>
    <row r="5" spans="2:16" ht="15" thickBot="1" x14ac:dyDescent="0.35">
      <c r="B5" s="4"/>
      <c r="C5" s="6" t="s">
        <v>0</v>
      </c>
      <c r="D5" s="6" t="s">
        <v>1</v>
      </c>
      <c r="E5" s="93"/>
      <c r="F5" s="6"/>
      <c r="G5" s="7" t="s">
        <v>2</v>
      </c>
      <c r="H5" s="101" t="s">
        <v>70</v>
      </c>
      <c r="I5" s="102"/>
      <c r="J5" s="101" t="s">
        <v>71</v>
      </c>
      <c r="K5" s="102"/>
      <c r="L5" s="101" t="s">
        <v>72</v>
      </c>
      <c r="M5" s="102"/>
      <c r="N5" s="5"/>
    </row>
    <row r="6" spans="2:16" ht="15" thickBot="1" x14ac:dyDescent="0.35">
      <c r="B6" s="4"/>
      <c r="C6" s="8"/>
      <c r="D6" s="9"/>
      <c r="E6" s="9"/>
      <c r="F6" s="9"/>
      <c r="G6" s="9"/>
      <c r="H6" s="61" t="s">
        <v>3</v>
      </c>
      <c r="I6" s="62" t="s">
        <v>4</v>
      </c>
      <c r="J6" s="61" t="s">
        <v>3</v>
      </c>
      <c r="K6" s="62" t="s">
        <v>4</v>
      </c>
      <c r="L6" s="61" t="s">
        <v>3</v>
      </c>
      <c r="M6" s="62" t="s">
        <v>4</v>
      </c>
      <c r="N6" s="5"/>
    </row>
    <row r="7" spans="2:16" x14ac:dyDescent="0.3">
      <c r="B7" s="4"/>
      <c r="C7" s="10" t="s">
        <v>5</v>
      </c>
      <c r="D7" s="11">
        <v>74605</v>
      </c>
      <c r="E7" s="11" t="s">
        <v>65</v>
      </c>
      <c r="F7" s="12" t="s">
        <v>6</v>
      </c>
      <c r="G7" s="13" t="s">
        <v>7</v>
      </c>
      <c r="H7" s="87">
        <v>140</v>
      </c>
      <c r="I7" s="63">
        <v>335</v>
      </c>
      <c r="J7" s="87">
        <v>167</v>
      </c>
      <c r="K7" s="63">
        <f>495-J7</f>
        <v>328</v>
      </c>
      <c r="L7" s="87">
        <v>180</v>
      </c>
      <c r="M7" s="63">
        <v>287</v>
      </c>
      <c r="N7" s="5"/>
      <c r="P7" s="89"/>
    </row>
    <row r="8" spans="2:16" x14ac:dyDescent="0.3">
      <c r="B8" s="4"/>
      <c r="C8" s="72" t="s">
        <v>5</v>
      </c>
      <c r="D8" s="78">
        <v>74607</v>
      </c>
      <c r="E8" s="78" t="s">
        <v>66</v>
      </c>
      <c r="F8" s="73" t="s">
        <v>6</v>
      </c>
      <c r="G8" s="75" t="s">
        <v>7</v>
      </c>
      <c r="H8" s="88">
        <v>21</v>
      </c>
      <c r="I8" s="64">
        <v>83</v>
      </c>
      <c r="J8" s="81"/>
      <c r="K8" s="94"/>
      <c r="L8" s="24"/>
      <c r="M8" s="25"/>
      <c r="N8" s="5"/>
    </row>
    <row r="9" spans="2:16" x14ac:dyDescent="0.3">
      <c r="B9" s="4"/>
      <c r="C9" s="14" t="s">
        <v>5</v>
      </c>
      <c r="D9" s="15">
        <v>79010</v>
      </c>
      <c r="E9" s="15" t="s">
        <v>67</v>
      </c>
      <c r="F9" s="16" t="s">
        <v>8</v>
      </c>
      <c r="G9" s="17" t="s">
        <v>9</v>
      </c>
      <c r="H9" s="88">
        <v>410</v>
      </c>
      <c r="I9" s="64">
        <v>746</v>
      </c>
      <c r="J9" s="88">
        <v>394</v>
      </c>
      <c r="K9" s="64">
        <f>1157-J9</f>
        <v>763</v>
      </c>
      <c r="L9" s="88">
        <v>364</v>
      </c>
      <c r="M9" s="64">
        <v>661</v>
      </c>
      <c r="N9" s="5"/>
    </row>
    <row r="10" spans="2:16" x14ac:dyDescent="0.3">
      <c r="B10" s="4"/>
      <c r="C10" s="14" t="s">
        <v>5</v>
      </c>
      <c r="D10" s="15">
        <v>79015</v>
      </c>
      <c r="E10" s="15" t="s">
        <v>67</v>
      </c>
      <c r="F10" s="16" t="s">
        <v>10</v>
      </c>
      <c r="G10" s="17" t="s">
        <v>11</v>
      </c>
      <c r="H10" s="88">
        <v>156</v>
      </c>
      <c r="I10" s="64">
        <v>327</v>
      </c>
      <c r="J10" s="88">
        <v>126</v>
      </c>
      <c r="K10" s="64">
        <f>395-J10</f>
        <v>269</v>
      </c>
      <c r="L10" s="88">
        <v>119</v>
      </c>
      <c r="M10" s="64">
        <v>256</v>
      </c>
      <c r="N10" s="5"/>
    </row>
    <row r="11" spans="2:16" x14ac:dyDescent="0.3">
      <c r="B11" s="4"/>
      <c r="C11" s="14" t="s">
        <v>5</v>
      </c>
      <c r="D11" s="15">
        <v>79060</v>
      </c>
      <c r="E11" s="15" t="s">
        <v>61</v>
      </c>
      <c r="F11" s="16" t="s">
        <v>8</v>
      </c>
      <c r="G11" s="17" t="s">
        <v>9</v>
      </c>
      <c r="H11" s="88">
        <v>28</v>
      </c>
      <c r="I11" s="64">
        <v>255</v>
      </c>
      <c r="J11" s="88">
        <v>61</v>
      </c>
      <c r="K11" s="64">
        <f>394-J11</f>
        <v>333</v>
      </c>
      <c r="L11" s="88">
        <v>58</v>
      </c>
      <c r="M11" s="64">
        <v>296</v>
      </c>
      <c r="N11" s="5"/>
    </row>
    <row r="12" spans="2:16" x14ac:dyDescent="0.3">
      <c r="B12" s="4"/>
      <c r="C12" s="14" t="s">
        <v>5</v>
      </c>
      <c r="D12" s="15">
        <v>79065</v>
      </c>
      <c r="E12" s="15" t="s">
        <v>61</v>
      </c>
      <c r="F12" s="16" t="s">
        <v>10</v>
      </c>
      <c r="G12" s="17" t="s">
        <v>11</v>
      </c>
      <c r="H12" s="88">
        <v>40</v>
      </c>
      <c r="I12" s="64">
        <v>183</v>
      </c>
      <c r="J12" s="88">
        <v>22</v>
      </c>
      <c r="K12" s="64">
        <f>156-J12</f>
        <v>134</v>
      </c>
      <c r="L12" s="88">
        <v>47</v>
      </c>
      <c r="M12" s="64">
        <v>168</v>
      </c>
      <c r="N12" s="5"/>
    </row>
    <row r="13" spans="2:16" x14ac:dyDescent="0.3">
      <c r="B13" s="4"/>
      <c r="C13" s="14" t="s">
        <v>5</v>
      </c>
      <c r="D13" s="15">
        <v>79068</v>
      </c>
      <c r="E13" s="83" t="s">
        <v>66</v>
      </c>
      <c r="F13" s="16" t="s">
        <v>8</v>
      </c>
      <c r="G13" s="17" t="s">
        <v>9</v>
      </c>
      <c r="H13" s="88">
        <v>13</v>
      </c>
      <c r="I13" s="64">
        <v>65</v>
      </c>
      <c r="J13" s="74"/>
      <c r="K13" s="95"/>
      <c r="L13" s="24"/>
      <c r="M13" s="25"/>
      <c r="N13" s="5"/>
    </row>
    <row r="14" spans="2:16" x14ac:dyDescent="0.3">
      <c r="B14" s="4"/>
      <c r="C14" s="14" t="s">
        <v>5</v>
      </c>
      <c r="D14" s="80">
        <v>86010</v>
      </c>
      <c r="E14" s="15" t="s">
        <v>65</v>
      </c>
      <c r="F14" s="82" t="s">
        <v>12</v>
      </c>
      <c r="G14" s="76" t="s">
        <v>13</v>
      </c>
      <c r="H14" s="88">
        <v>133</v>
      </c>
      <c r="I14" s="64">
        <v>251</v>
      </c>
      <c r="J14" s="88">
        <f>236</f>
        <v>236</v>
      </c>
      <c r="K14" s="64">
        <f>584-J14</f>
        <v>348</v>
      </c>
      <c r="L14" s="88">
        <v>164</v>
      </c>
      <c r="M14" s="64">
        <v>277</v>
      </c>
      <c r="N14" s="5"/>
    </row>
    <row r="15" spans="2:16" x14ac:dyDescent="0.3">
      <c r="B15" s="4"/>
      <c r="C15" s="14" t="s">
        <v>5</v>
      </c>
      <c r="D15" s="15">
        <v>86015</v>
      </c>
      <c r="E15" s="78" t="s">
        <v>65</v>
      </c>
      <c r="F15" s="16" t="s">
        <v>14</v>
      </c>
      <c r="G15" s="17" t="s">
        <v>15</v>
      </c>
      <c r="H15" s="88">
        <v>102</v>
      </c>
      <c r="I15" s="64">
        <v>215</v>
      </c>
      <c r="J15" s="88">
        <f>126</f>
        <v>126</v>
      </c>
      <c r="K15" s="64">
        <f>306-J15</f>
        <v>180</v>
      </c>
      <c r="L15" s="88">
        <v>98</v>
      </c>
      <c r="M15" s="64">
        <v>169</v>
      </c>
      <c r="N15" s="5"/>
    </row>
    <row r="16" spans="2:16" x14ac:dyDescent="0.3">
      <c r="B16" s="4"/>
      <c r="C16" s="14" t="s">
        <v>5</v>
      </c>
      <c r="D16" s="15">
        <v>86060</v>
      </c>
      <c r="E16" s="15" t="s">
        <v>61</v>
      </c>
      <c r="F16" s="82" t="s">
        <v>12</v>
      </c>
      <c r="G16" s="76" t="s">
        <v>13</v>
      </c>
      <c r="H16" s="24"/>
      <c r="I16" s="25"/>
      <c r="J16" s="74"/>
      <c r="K16" s="95"/>
      <c r="L16" s="88">
        <v>33</v>
      </c>
      <c r="M16" s="64">
        <v>162</v>
      </c>
      <c r="N16" s="5"/>
    </row>
    <row r="17" spans="2:17" x14ac:dyDescent="0.3">
      <c r="B17" s="4"/>
      <c r="C17" s="14" t="s">
        <v>5</v>
      </c>
      <c r="D17" s="15">
        <v>86065</v>
      </c>
      <c r="E17" s="15" t="s">
        <v>61</v>
      </c>
      <c r="F17" s="16" t="s">
        <v>14</v>
      </c>
      <c r="G17" s="17" t="s">
        <v>15</v>
      </c>
      <c r="H17" s="24"/>
      <c r="I17" s="25"/>
      <c r="J17" s="74"/>
      <c r="K17" s="95"/>
      <c r="L17" s="88">
        <v>28</v>
      </c>
      <c r="M17" s="64">
        <v>126</v>
      </c>
      <c r="N17" s="5"/>
    </row>
    <row r="18" spans="2:17" ht="15" customHeight="1" x14ac:dyDescent="0.3">
      <c r="B18" s="4"/>
      <c r="C18" s="14" t="s">
        <v>5</v>
      </c>
      <c r="D18" s="15">
        <v>86066</v>
      </c>
      <c r="E18" s="78" t="s">
        <v>66</v>
      </c>
      <c r="F18" s="16" t="s">
        <v>12</v>
      </c>
      <c r="G18" s="17" t="s">
        <v>13</v>
      </c>
      <c r="H18" s="88">
        <v>16</v>
      </c>
      <c r="I18" s="64">
        <v>52</v>
      </c>
      <c r="J18" s="88">
        <f>17</f>
        <v>17</v>
      </c>
      <c r="K18" s="64">
        <f>88-J18</f>
        <v>71</v>
      </c>
      <c r="L18" s="88">
        <v>11</v>
      </c>
      <c r="M18" s="64">
        <v>41</v>
      </c>
      <c r="N18" s="5"/>
    </row>
    <row r="19" spans="2:17" x14ac:dyDescent="0.3">
      <c r="B19" s="4"/>
      <c r="C19" s="14" t="s">
        <v>5</v>
      </c>
      <c r="D19" s="15">
        <v>86070</v>
      </c>
      <c r="E19" s="15" t="s">
        <v>62</v>
      </c>
      <c r="F19" s="16" t="s">
        <v>12</v>
      </c>
      <c r="G19" s="17" t="s">
        <v>13</v>
      </c>
      <c r="H19" s="88">
        <v>7</v>
      </c>
      <c r="I19" s="64">
        <v>2</v>
      </c>
      <c r="J19" s="88">
        <f>8</f>
        <v>8</v>
      </c>
      <c r="K19" s="64">
        <f>12-J19</f>
        <v>4</v>
      </c>
      <c r="L19" s="88">
        <v>9</v>
      </c>
      <c r="M19" s="64">
        <v>5</v>
      </c>
      <c r="N19" s="5"/>
    </row>
    <row r="20" spans="2:17" x14ac:dyDescent="0.3">
      <c r="B20" s="4"/>
      <c r="C20" s="14" t="s">
        <v>5</v>
      </c>
      <c r="D20" s="15">
        <v>71110</v>
      </c>
      <c r="E20" s="15" t="s">
        <v>61</v>
      </c>
      <c r="F20" s="16" t="s">
        <v>16</v>
      </c>
      <c r="G20" s="17" t="s">
        <v>63</v>
      </c>
      <c r="H20" s="88">
        <v>113</v>
      </c>
      <c r="I20" s="64">
        <v>208</v>
      </c>
      <c r="J20" s="88">
        <f>142-J21</f>
        <v>126</v>
      </c>
      <c r="K20" s="64">
        <f>425-142</f>
        <v>283</v>
      </c>
      <c r="L20" s="88">
        <v>114</v>
      </c>
      <c r="M20" s="64">
        <v>229</v>
      </c>
      <c r="N20" s="5"/>
      <c r="O20" s="91"/>
      <c r="P20" s="91"/>
      <c r="Q20" s="89"/>
    </row>
    <row r="21" spans="2:17" x14ac:dyDescent="0.3">
      <c r="B21" s="4"/>
      <c r="C21" s="14" t="s">
        <v>5</v>
      </c>
      <c r="D21" s="15">
        <v>71110</v>
      </c>
      <c r="E21" s="15" t="s">
        <v>62</v>
      </c>
      <c r="F21" s="16" t="s">
        <v>16</v>
      </c>
      <c r="G21" s="17" t="s">
        <v>64</v>
      </c>
      <c r="H21" s="18">
        <v>9</v>
      </c>
      <c r="I21" s="19">
        <v>2</v>
      </c>
      <c r="J21" s="18">
        <v>16</v>
      </c>
      <c r="K21" s="19">
        <v>0</v>
      </c>
      <c r="L21" s="18">
        <v>7</v>
      </c>
      <c r="M21" s="19">
        <v>1</v>
      </c>
      <c r="N21" s="5"/>
      <c r="O21" s="89"/>
      <c r="P21" s="89"/>
      <c r="Q21" s="89"/>
    </row>
    <row r="22" spans="2:17" x14ac:dyDescent="0.3">
      <c r="B22" s="4"/>
      <c r="C22" s="27" t="s">
        <v>5</v>
      </c>
      <c r="D22" s="22">
        <v>81060</v>
      </c>
      <c r="E22" s="15" t="s">
        <v>61</v>
      </c>
      <c r="F22" s="28" t="s">
        <v>17</v>
      </c>
      <c r="G22" s="23" t="s">
        <v>18</v>
      </c>
      <c r="H22" s="88">
        <v>85</v>
      </c>
      <c r="I22" s="64">
        <v>263</v>
      </c>
      <c r="J22" s="88">
        <f>100</f>
        <v>100</v>
      </c>
      <c r="K22" s="64">
        <f>360-J22</f>
        <v>260</v>
      </c>
      <c r="L22" s="88">
        <v>50</v>
      </c>
      <c r="M22" s="64">
        <v>194</v>
      </c>
      <c r="N22" s="26"/>
    </row>
    <row r="23" spans="2:17" x14ac:dyDescent="0.3">
      <c r="B23" s="4"/>
      <c r="C23" s="14" t="s">
        <v>5</v>
      </c>
      <c r="D23" s="15">
        <v>74010</v>
      </c>
      <c r="E23" s="15" t="s">
        <v>68</v>
      </c>
      <c r="F23" s="16" t="s">
        <v>19</v>
      </c>
      <c r="G23" s="17" t="s">
        <v>20</v>
      </c>
      <c r="H23" s="88">
        <v>728</v>
      </c>
      <c r="I23" s="64">
        <v>1015</v>
      </c>
      <c r="J23" s="88">
        <f>641</f>
        <v>641</v>
      </c>
      <c r="K23" s="64">
        <f>1603-J23</f>
        <v>962</v>
      </c>
      <c r="L23" s="88">
        <v>469</v>
      </c>
      <c r="M23" s="64">
        <v>741</v>
      </c>
      <c r="N23" s="26"/>
    </row>
    <row r="24" spans="2:17" x14ac:dyDescent="0.3">
      <c r="B24" s="4"/>
      <c r="C24" s="14" t="s">
        <v>5</v>
      </c>
      <c r="D24" s="15">
        <v>74022</v>
      </c>
      <c r="E24" s="15" t="s">
        <v>62</v>
      </c>
      <c r="F24" s="16" t="s">
        <v>19</v>
      </c>
      <c r="G24" s="17" t="s">
        <v>20</v>
      </c>
      <c r="H24" s="24"/>
      <c r="I24" s="25"/>
      <c r="J24" s="18">
        <f>15</f>
        <v>15</v>
      </c>
      <c r="K24" s="19">
        <f>25-J24</f>
        <v>10</v>
      </c>
      <c r="L24" s="24"/>
      <c r="M24" s="25"/>
      <c r="N24" s="26"/>
      <c r="P24" s="20"/>
      <c r="Q24" s="21" t="s">
        <v>56</v>
      </c>
    </row>
    <row r="25" spans="2:17" x14ac:dyDescent="0.3">
      <c r="B25" s="4"/>
      <c r="C25" s="14" t="s">
        <v>5</v>
      </c>
      <c r="D25" s="15">
        <v>78060</v>
      </c>
      <c r="E25" s="15" t="s">
        <v>69</v>
      </c>
      <c r="F25" s="16" t="s">
        <v>21</v>
      </c>
      <c r="G25" s="17" t="s">
        <v>57</v>
      </c>
      <c r="H25" s="88">
        <v>55</v>
      </c>
      <c r="I25" s="64">
        <v>115</v>
      </c>
      <c r="J25" s="88">
        <f>44</f>
        <v>44</v>
      </c>
      <c r="K25" s="64">
        <f>139-J25</f>
        <v>95</v>
      </c>
      <c r="L25" s="88">
        <v>37</v>
      </c>
      <c r="M25" s="64">
        <v>67</v>
      </c>
      <c r="N25" s="26"/>
    </row>
    <row r="26" spans="2:17" x14ac:dyDescent="0.3">
      <c r="B26" s="4"/>
      <c r="C26" s="14" t="s">
        <v>5</v>
      </c>
      <c r="D26" s="15">
        <v>87010</v>
      </c>
      <c r="E26" s="15" t="s">
        <v>67</v>
      </c>
      <c r="F26" s="16" t="s">
        <v>22</v>
      </c>
      <c r="G26" s="17" t="s">
        <v>23</v>
      </c>
      <c r="H26" s="88">
        <v>59</v>
      </c>
      <c r="I26" s="64">
        <v>129</v>
      </c>
      <c r="J26" s="88">
        <f>95</f>
        <v>95</v>
      </c>
      <c r="K26" s="64">
        <f>266-J26</f>
        <v>171</v>
      </c>
      <c r="L26" s="88">
        <v>102</v>
      </c>
      <c r="M26" s="64">
        <v>147</v>
      </c>
      <c r="N26" s="26"/>
    </row>
    <row r="27" spans="2:17" x14ac:dyDescent="0.3">
      <c r="B27" s="4"/>
      <c r="C27" s="14" t="s">
        <v>5</v>
      </c>
      <c r="D27" s="15">
        <v>74410</v>
      </c>
      <c r="E27" s="15" t="s">
        <v>61</v>
      </c>
      <c r="F27" s="16" t="s">
        <v>24</v>
      </c>
      <c r="G27" s="17" t="s">
        <v>25</v>
      </c>
      <c r="H27" s="88">
        <v>124</v>
      </c>
      <c r="I27" s="64">
        <v>257</v>
      </c>
      <c r="J27" s="88">
        <f>162</f>
        <v>162</v>
      </c>
      <c r="K27" s="64">
        <f>437-J27</f>
        <v>275</v>
      </c>
      <c r="L27" s="88">
        <v>95</v>
      </c>
      <c r="M27" s="64">
        <v>171</v>
      </c>
      <c r="N27" s="26"/>
    </row>
    <row r="28" spans="2:17" x14ac:dyDescent="0.3">
      <c r="B28" s="4"/>
      <c r="C28" s="14" t="s">
        <v>5</v>
      </c>
      <c r="D28" s="15">
        <v>74414</v>
      </c>
      <c r="E28" s="78" t="s">
        <v>66</v>
      </c>
      <c r="F28" s="16" t="s">
        <v>24</v>
      </c>
      <c r="G28" s="17" t="s">
        <v>25</v>
      </c>
      <c r="H28" s="88">
        <v>21</v>
      </c>
      <c r="I28" s="64">
        <v>89</v>
      </c>
      <c r="J28" s="74"/>
      <c r="K28" s="95"/>
      <c r="L28" s="24"/>
      <c r="M28" s="25"/>
      <c r="N28" s="26"/>
    </row>
    <row r="29" spans="2:17" x14ac:dyDescent="0.3">
      <c r="B29" s="4"/>
      <c r="C29" s="14" t="s">
        <v>5</v>
      </c>
      <c r="D29" s="15">
        <v>77500</v>
      </c>
      <c r="E29" s="15" t="s">
        <v>69</v>
      </c>
      <c r="F29" s="16" t="s">
        <v>26</v>
      </c>
      <c r="G29" s="17" t="s">
        <v>58</v>
      </c>
      <c r="H29" s="88">
        <v>23</v>
      </c>
      <c r="I29" s="64">
        <v>29</v>
      </c>
      <c r="J29" s="88">
        <f>31</f>
        <v>31</v>
      </c>
      <c r="K29" s="64">
        <f>67-J29</f>
        <v>36</v>
      </c>
      <c r="L29" s="88">
        <v>29</v>
      </c>
      <c r="M29" s="64">
        <v>38</v>
      </c>
      <c r="N29" s="26"/>
    </row>
    <row r="30" spans="2:17" ht="15" thickBot="1" x14ac:dyDescent="0.35">
      <c r="B30" s="4"/>
      <c r="C30" s="29" t="s">
        <v>27</v>
      </c>
      <c r="D30" s="30">
        <v>45810</v>
      </c>
      <c r="E30" s="30" t="s">
        <v>68</v>
      </c>
      <c r="F30" s="31" t="s">
        <v>28</v>
      </c>
      <c r="G30" s="32" t="s">
        <v>29</v>
      </c>
      <c r="H30" s="92">
        <v>442</v>
      </c>
      <c r="I30" s="65">
        <v>604</v>
      </c>
      <c r="J30" s="96">
        <f>308</f>
        <v>308</v>
      </c>
      <c r="K30" s="65">
        <f>889-J30</f>
        <v>581</v>
      </c>
      <c r="L30" s="96">
        <v>309</v>
      </c>
      <c r="M30" s="65">
        <v>453</v>
      </c>
      <c r="N30" s="26"/>
    </row>
    <row r="31" spans="2:17" ht="15" thickBot="1" x14ac:dyDescent="0.35">
      <c r="B31" s="4"/>
      <c r="C31" s="34"/>
      <c r="D31" s="35"/>
      <c r="E31" s="35"/>
      <c r="F31" s="36"/>
      <c r="G31" s="36"/>
      <c r="H31" s="37"/>
      <c r="I31" s="37"/>
      <c r="J31" s="37"/>
      <c r="K31" s="37"/>
      <c r="L31" s="37"/>
      <c r="M31" s="68"/>
      <c r="N31" s="26"/>
    </row>
    <row r="32" spans="2:17" ht="15" thickBot="1" x14ac:dyDescent="0.35">
      <c r="B32" s="4"/>
      <c r="C32" s="39" t="s">
        <v>30</v>
      </c>
      <c r="D32" s="66"/>
      <c r="E32" s="66"/>
      <c r="F32" s="40"/>
      <c r="G32" s="41"/>
      <c r="H32" s="42">
        <v>2725</v>
      </c>
      <c r="I32" s="42">
        <v>5225</v>
      </c>
      <c r="J32" s="42">
        <v>2695</v>
      </c>
      <c r="K32" s="42">
        <v>5103</v>
      </c>
      <c r="L32" s="42">
        <v>2323</v>
      </c>
      <c r="M32" s="42">
        <v>4489</v>
      </c>
      <c r="N32" s="26"/>
    </row>
    <row r="33" spans="2:19" ht="15" thickBot="1" x14ac:dyDescent="0.35">
      <c r="B33" s="4"/>
      <c r="C33" s="34"/>
      <c r="D33" s="35"/>
      <c r="E33" s="35"/>
      <c r="F33" s="36"/>
      <c r="G33" s="36"/>
      <c r="H33" s="43"/>
      <c r="I33" s="37"/>
      <c r="J33" s="43"/>
      <c r="K33" s="37"/>
      <c r="L33" s="37"/>
      <c r="M33" s="68"/>
      <c r="N33" s="26"/>
    </row>
    <row r="34" spans="2:19" x14ac:dyDescent="0.3">
      <c r="B34" s="4"/>
      <c r="C34" s="10" t="s">
        <v>31</v>
      </c>
      <c r="D34" s="11">
        <v>5</v>
      </c>
      <c r="E34" s="11" t="s">
        <v>67</v>
      </c>
      <c r="F34" s="12" t="s">
        <v>32</v>
      </c>
      <c r="G34" s="13" t="s">
        <v>33</v>
      </c>
      <c r="H34" s="44">
        <v>205</v>
      </c>
      <c r="I34" s="45">
        <v>124</v>
      </c>
      <c r="J34" s="44">
        <v>242</v>
      </c>
      <c r="K34" s="45">
        <v>150</v>
      </c>
      <c r="L34" s="44">
        <v>237</v>
      </c>
      <c r="M34" s="69">
        <v>106</v>
      </c>
      <c r="N34" s="26"/>
    </row>
    <row r="35" spans="2:19" x14ac:dyDescent="0.3">
      <c r="B35" s="4"/>
      <c r="C35" s="14" t="s">
        <v>31</v>
      </c>
      <c r="D35" s="15">
        <v>6</v>
      </c>
      <c r="E35" s="15" t="s">
        <v>67</v>
      </c>
      <c r="F35" s="16" t="s">
        <v>34</v>
      </c>
      <c r="G35" s="17" t="s">
        <v>35</v>
      </c>
      <c r="H35" s="18">
        <v>150</v>
      </c>
      <c r="I35" s="46">
        <v>103</v>
      </c>
      <c r="J35" s="18">
        <v>156</v>
      </c>
      <c r="K35" s="46">
        <v>142</v>
      </c>
      <c r="L35" s="18">
        <v>174</v>
      </c>
      <c r="M35" s="19">
        <v>145</v>
      </c>
      <c r="N35" s="26"/>
    </row>
    <row r="36" spans="2:19" x14ac:dyDescent="0.3">
      <c r="B36" s="4"/>
      <c r="C36" s="14" t="s">
        <v>31</v>
      </c>
      <c r="D36" s="15">
        <v>14</v>
      </c>
      <c r="E36" s="15" t="s">
        <v>61</v>
      </c>
      <c r="F36" s="16" t="s">
        <v>36</v>
      </c>
      <c r="G36" s="17" t="s">
        <v>37</v>
      </c>
      <c r="H36" s="47">
        <v>44</v>
      </c>
      <c r="I36" s="46">
        <v>18</v>
      </c>
      <c r="J36" s="47">
        <v>48</v>
      </c>
      <c r="K36" s="46">
        <v>25</v>
      </c>
      <c r="L36" s="47">
        <v>74</v>
      </c>
      <c r="M36" s="19">
        <v>9</v>
      </c>
      <c r="N36" s="26"/>
    </row>
    <row r="37" spans="2:19" x14ac:dyDescent="0.3">
      <c r="B37" s="4"/>
      <c r="C37" s="27" t="s">
        <v>31</v>
      </c>
      <c r="D37" s="22">
        <v>9</v>
      </c>
      <c r="E37" s="15" t="s">
        <v>61</v>
      </c>
      <c r="F37" s="28" t="s">
        <v>38</v>
      </c>
      <c r="G37" s="23" t="s">
        <v>39</v>
      </c>
      <c r="H37" s="18">
        <v>15</v>
      </c>
      <c r="I37" s="48">
        <v>7</v>
      </c>
      <c r="J37" s="18">
        <v>40</v>
      </c>
      <c r="K37" s="48">
        <v>8</v>
      </c>
      <c r="L37" s="18">
        <v>31</v>
      </c>
      <c r="M37" s="98">
        <v>12</v>
      </c>
      <c r="N37" s="26"/>
    </row>
    <row r="38" spans="2:19" x14ac:dyDescent="0.3">
      <c r="B38" s="4"/>
      <c r="C38" s="14" t="s">
        <v>31</v>
      </c>
      <c r="D38" s="15">
        <v>11</v>
      </c>
      <c r="E38" s="15" t="s">
        <v>61</v>
      </c>
      <c r="F38" s="16" t="s">
        <v>40</v>
      </c>
      <c r="G38" s="17" t="s">
        <v>41</v>
      </c>
      <c r="H38" s="18">
        <v>86</v>
      </c>
      <c r="I38" s="46">
        <v>34</v>
      </c>
      <c r="J38" s="18">
        <v>82</v>
      </c>
      <c r="K38" s="46">
        <v>47</v>
      </c>
      <c r="L38" s="18">
        <v>72</v>
      </c>
      <c r="M38" s="19">
        <v>45</v>
      </c>
      <c r="N38" s="26"/>
    </row>
    <row r="39" spans="2:19" x14ac:dyDescent="0.3">
      <c r="B39" s="4"/>
      <c r="C39" s="14" t="s">
        <v>31</v>
      </c>
      <c r="D39" s="15">
        <v>12</v>
      </c>
      <c r="E39" s="15" t="s">
        <v>61</v>
      </c>
      <c r="F39" s="16" t="s">
        <v>42</v>
      </c>
      <c r="G39" s="17" t="s">
        <v>43</v>
      </c>
      <c r="H39" s="18">
        <v>24</v>
      </c>
      <c r="I39" s="46">
        <v>39</v>
      </c>
      <c r="J39" s="18">
        <v>43</v>
      </c>
      <c r="K39" s="46">
        <v>44</v>
      </c>
      <c r="L39" s="18">
        <v>42</v>
      </c>
      <c r="M39" s="19">
        <v>44</v>
      </c>
      <c r="N39" s="26"/>
    </row>
    <row r="40" spans="2:19" x14ac:dyDescent="0.3">
      <c r="B40" s="4"/>
      <c r="C40" s="14" t="s">
        <v>31</v>
      </c>
      <c r="D40" s="15">
        <v>1</v>
      </c>
      <c r="E40" s="15" t="s">
        <v>61</v>
      </c>
      <c r="F40" s="16" t="s">
        <v>44</v>
      </c>
      <c r="G40" s="17" t="s">
        <v>55</v>
      </c>
      <c r="H40" s="18">
        <v>97</v>
      </c>
      <c r="I40" s="46">
        <v>69</v>
      </c>
      <c r="J40" s="18">
        <v>118</v>
      </c>
      <c r="K40" s="46">
        <v>88</v>
      </c>
      <c r="L40" s="18">
        <v>105</v>
      </c>
      <c r="M40" s="19">
        <v>99</v>
      </c>
      <c r="N40" s="26"/>
      <c r="P40" s="79"/>
      <c r="Q40" s="79"/>
      <c r="R40" s="79"/>
      <c r="S40" s="79"/>
    </row>
    <row r="41" spans="2:19" x14ac:dyDescent="0.3">
      <c r="B41" s="4"/>
      <c r="C41" s="14" t="s">
        <v>31</v>
      </c>
      <c r="D41" s="15">
        <v>2</v>
      </c>
      <c r="E41" s="15" t="s">
        <v>61</v>
      </c>
      <c r="F41" s="16" t="s">
        <v>45</v>
      </c>
      <c r="G41" s="17" t="s">
        <v>46</v>
      </c>
      <c r="H41" s="18">
        <v>107</v>
      </c>
      <c r="I41" s="46">
        <v>109</v>
      </c>
      <c r="J41" s="18">
        <v>121</v>
      </c>
      <c r="K41" s="46">
        <v>124</v>
      </c>
      <c r="L41" s="18">
        <v>151</v>
      </c>
      <c r="M41" s="19">
        <v>141</v>
      </c>
      <c r="N41" s="26"/>
    </row>
    <row r="42" spans="2:19" x14ac:dyDescent="0.3">
      <c r="B42" s="4"/>
      <c r="C42" s="14" t="s">
        <v>31</v>
      </c>
      <c r="D42" s="15">
        <v>81</v>
      </c>
      <c r="E42" s="15" t="s">
        <v>62</v>
      </c>
      <c r="F42" s="16" t="s">
        <v>44</v>
      </c>
      <c r="G42" s="17" t="s">
        <v>52</v>
      </c>
      <c r="H42" s="47">
        <v>3</v>
      </c>
      <c r="I42" s="53">
        <v>2</v>
      </c>
      <c r="J42" s="47">
        <v>9</v>
      </c>
      <c r="K42" s="53">
        <v>1</v>
      </c>
      <c r="L42" s="47">
        <v>8</v>
      </c>
      <c r="M42" s="99">
        <v>0</v>
      </c>
      <c r="N42" s="26"/>
    </row>
    <row r="43" spans="2:19" x14ac:dyDescent="0.3">
      <c r="B43" s="4"/>
      <c r="C43" s="49" t="s">
        <v>31</v>
      </c>
      <c r="D43" s="50">
        <v>3</v>
      </c>
      <c r="E43" s="15" t="s">
        <v>67</v>
      </c>
      <c r="F43" s="16" t="s">
        <v>53</v>
      </c>
      <c r="G43" s="77" t="s">
        <v>54</v>
      </c>
      <c r="H43" s="47">
        <v>160</v>
      </c>
      <c r="I43" s="53">
        <v>106</v>
      </c>
      <c r="J43" s="47">
        <v>165</v>
      </c>
      <c r="K43" s="53">
        <v>109</v>
      </c>
      <c r="L43" s="47">
        <v>121</v>
      </c>
      <c r="M43" s="99">
        <v>75</v>
      </c>
      <c r="N43" s="26"/>
    </row>
    <row r="44" spans="2:19" x14ac:dyDescent="0.3">
      <c r="B44" s="4"/>
      <c r="C44" s="49" t="s">
        <v>31</v>
      </c>
      <c r="D44" s="50">
        <v>15</v>
      </c>
      <c r="E44" s="50" t="s">
        <v>61</v>
      </c>
      <c r="F44" s="51" t="s">
        <v>59</v>
      </c>
      <c r="G44" s="77" t="s">
        <v>60</v>
      </c>
      <c r="H44" s="47">
        <v>37</v>
      </c>
      <c r="I44" s="53">
        <v>17</v>
      </c>
      <c r="J44" s="71"/>
      <c r="K44" s="97"/>
      <c r="L44" s="24"/>
      <c r="M44" s="25"/>
      <c r="N44" s="26"/>
    </row>
    <row r="45" spans="2:19" x14ac:dyDescent="0.3">
      <c r="B45" s="4"/>
      <c r="C45" s="49" t="s">
        <v>31</v>
      </c>
      <c r="D45" s="84">
        <v>7</v>
      </c>
      <c r="E45" s="15" t="s">
        <v>65</v>
      </c>
      <c r="F45" s="85" t="s">
        <v>47</v>
      </c>
      <c r="G45" s="52" t="s">
        <v>48</v>
      </c>
      <c r="H45" s="47">
        <v>62</v>
      </c>
      <c r="I45" s="53">
        <v>35</v>
      </c>
      <c r="J45" s="47">
        <v>88</v>
      </c>
      <c r="K45" s="53">
        <v>50</v>
      </c>
      <c r="L45" s="47">
        <v>83</v>
      </c>
      <c r="M45" s="99">
        <v>46</v>
      </c>
      <c r="N45" s="26"/>
    </row>
    <row r="46" spans="2:19" ht="15" thickBot="1" x14ac:dyDescent="0.35">
      <c r="B46" s="4"/>
      <c r="C46" s="29" t="s">
        <v>31</v>
      </c>
      <c r="D46" s="30">
        <v>8</v>
      </c>
      <c r="E46" s="86" t="s">
        <v>65</v>
      </c>
      <c r="F46" s="31" t="s">
        <v>49</v>
      </c>
      <c r="G46" s="32" t="s">
        <v>50</v>
      </c>
      <c r="H46" s="33">
        <v>75</v>
      </c>
      <c r="I46" s="54">
        <v>46</v>
      </c>
      <c r="J46" s="33">
        <v>89</v>
      </c>
      <c r="K46" s="54">
        <v>80</v>
      </c>
      <c r="L46" s="33">
        <v>88</v>
      </c>
      <c r="M46" s="70">
        <v>87</v>
      </c>
      <c r="N46" s="26"/>
    </row>
    <row r="47" spans="2:19" ht="15" thickBot="1" x14ac:dyDescent="0.35">
      <c r="B47" s="4"/>
      <c r="C47" s="34"/>
      <c r="D47" s="36"/>
      <c r="E47" s="36"/>
      <c r="F47" s="36"/>
      <c r="G47" s="36"/>
      <c r="H47" s="38"/>
      <c r="I47" s="36"/>
      <c r="J47" s="38"/>
      <c r="K47" s="36"/>
      <c r="L47" s="38"/>
      <c r="M47" s="26"/>
      <c r="N47" s="5"/>
    </row>
    <row r="48" spans="2:19" ht="15" thickBot="1" x14ac:dyDescent="0.35">
      <c r="B48" s="4"/>
      <c r="C48" s="55" t="s">
        <v>51</v>
      </c>
      <c r="D48" s="56"/>
      <c r="E48" s="56"/>
      <c r="F48" s="56"/>
      <c r="G48" s="57"/>
      <c r="H48" s="67">
        <v>1065</v>
      </c>
      <c r="I48" s="67">
        <v>709</v>
      </c>
      <c r="J48" s="67">
        <v>1201</v>
      </c>
      <c r="K48" s="67">
        <v>868</v>
      </c>
      <c r="L48" s="67">
        <v>1186</v>
      </c>
      <c r="M48" s="67">
        <v>809</v>
      </c>
      <c r="N48" s="5"/>
    </row>
    <row r="49" spans="2:14" ht="6.75" customHeight="1" thickBot="1" x14ac:dyDescent="0.35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60"/>
    </row>
    <row r="51" spans="2:14" x14ac:dyDescent="0.3">
      <c r="B51" s="79"/>
      <c r="C51" s="90"/>
    </row>
    <row r="52" spans="2:14" x14ac:dyDescent="0.3">
      <c r="B52" s="100"/>
      <c r="C52" s="90"/>
    </row>
    <row r="53" spans="2:14" x14ac:dyDescent="0.3">
      <c r="B53" s="100"/>
      <c r="C53" s="90"/>
    </row>
    <row r="54" spans="2:14" x14ac:dyDescent="0.3">
      <c r="B54" s="100"/>
      <c r="C54" s="90"/>
    </row>
    <row r="55" spans="2:14" x14ac:dyDescent="0.3">
      <c r="B55" s="79"/>
      <c r="C55" s="90"/>
    </row>
    <row r="56" spans="2:14" x14ac:dyDescent="0.3">
      <c r="B56" s="79"/>
    </row>
    <row r="57" spans="2:14" x14ac:dyDescent="0.3">
      <c r="B57" s="79"/>
    </row>
    <row r="58" spans="2:14" x14ac:dyDescent="0.3">
      <c r="B58" s="79"/>
    </row>
  </sheetData>
  <mergeCells count="4">
    <mergeCell ref="H5:I5"/>
    <mergeCell ref="J5:K5"/>
    <mergeCell ref="L5:M5"/>
    <mergeCell ref="C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Cphbusiness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chrm</dc:creator>
  <cp:lastModifiedBy>jhr</cp:lastModifiedBy>
  <dcterms:created xsi:type="dcterms:W3CDTF">2018-07-05T12:25:48Z</dcterms:created>
  <dcterms:modified xsi:type="dcterms:W3CDTF">2021-07-05T11:24:29Z</dcterms:modified>
</cp:coreProperties>
</file>