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ameb\Desktop\Til hjemmeside\"/>
    </mc:Choice>
  </mc:AlternateContent>
  <xr:revisionPtr revIDLastSave="0" documentId="8_{807221D7-123D-4DD5-A5FD-39E2DB025DD6}" xr6:coauthVersionLast="47" xr6:coauthVersionMax="47" xr10:uidLastSave="{00000000-0000-0000-0000-000000000000}"/>
  <bookViews>
    <workbookView xWindow="-120" yWindow="-120" windowWidth="29040" windowHeight="15840" activeTab="3" xr2:uid="{00000000-000D-0000-FFFF-FFFF00000000}"/>
  </bookViews>
  <sheets>
    <sheet name="Indhold" sheetId="2" r:id="rId1"/>
    <sheet name="2019" sheetId="9" r:id="rId2"/>
    <sheet name="2020" sheetId="10" r:id="rId3"/>
    <sheet name="2021" sheetId="1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0" i="11" l="1"/>
  <c r="D340" i="11"/>
  <c r="E338" i="11"/>
  <c r="D338" i="11"/>
  <c r="E317" i="11"/>
  <c r="D317" i="11"/>
  <c r="E302" i="11"/>
  <c r="E303" i="11"/>
  <c r="D304" i="11"/>
  <c r="D303" i="11"/>
  <c r="E299" i="11"/>
  <c r="D299" i="11"/>
  <c r="E239" i="11"/>
  <c r="D239" i="11"/>
  <c r="E234" i="11"/>
  <c r="D234" i="11"/>
  <c r="E204" i="11"/>
  <c r="D204" i="11"/>
  <c r="E203" i="11"/>
  <c r="D203" i="11"/>
  <c r="E202" i="11"/>
  <c r="D202" i="11"/>
  <c r="E201" i="11"/>
  <c r="D201" i="11"/>
  <c r="E199" i="11"/>
  <c r="D199" i="11"/>
  <c r="E172" i="11"/>
  <c r="E105" i="11"/>
  <c r="D105" i="11"/>
  <c r="E104" i="11"/>
  <c r="D104" i="11"/>
  <c r="E103" i="11"/>
  <c r="D103" i="11"/>
  <c r="E101" i="11"/>
  <c r="D101" i="11"/>
  <c r="E99" i="11"/>
  <c r="D99"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OOXML Generator</author>
  </authors>
  <commentList>
    <comment ref="A2" authorId="0" shapeId="0" xr:uid="{00000000-0006-0000-0100-000001000000}">
      <text>
        <r>
          <rPr>
            <sz val="9"/>
            <color rgb="FF000000"/>
            <rFont val="Arial"/>
            <family val="2"/>
          </rPr>
          <t>Brugerdefineret forklaring:
Gennemsnit af alle givne karakterer registreret inden for et hold/fag. Seneste 4 måneder.
Data stammer fra SIS via datavarehuset og Targit, opdateret alle dage om morgenen.
Krydstabel viser:
 Karakter Samlet Antal,  Karakter Vurderet Antal,  Karakter Bestaaet Antal,  Karakter Vurderet Andel,  Karakter Vurderet Bestaaet Andel og  Karakter Vurderet Talvaerdi 7trin Gns per  Uddannelse Institutionsaktivitet,  Fagindhold Skolefag Niv Betegnelse,  Termin Slutdato År-Semester (Årstid)  Semester Årstid og  Seneste Stamgruppe Nomenklatur UddsprogGlobale kriterier:
 Karaktergivning MERIT GIVET &lt;&gt; J
 Termin Slutdato År-Md [ ] År til dato (2019 Januar - 2019 August)
 Termin Slutdato År-Semester &gt;= 2013
 Uddannelse Uddannelsestype i Sis = Ordinær
__________________________
Gennemsnit af alle givne karakterer registreret inden for et hold/fag. Seneste 4 måneder.
Data stammer fra SIS via datavarehuset og Targit, opdateret alle dage om morgenen.</t>
        </r>
      </text>
    </comment>
    <comment ref="A220" authorId="0" shapeId="0" xr:uid="{00000000-0006-0000-0100-000002000000}">
      <text>
        <r>
          <rPr>
            <sz val="9"/>
            <color rgb="FF000000"/>
            <rFont val="Arial"/>
            <family val="2"/>
          </rPr>
          <t>Brugerdefineret forklaring:
Gennemsnit af alle givne karakterer registreret inden for et hold/fag. Seneste 4 måneder.
Data stammer fra SIS via datavarehuset og Targit, opdateret alle dage om morgenen.
Krydstabel viser:
 Karakter Samlet Antal,  Karakter Vurderet Antal,  Karakter Bestaaet Antal,  Karakter Vurderet Andel,  Karakter Vurderet Bestaaet Andel og  Karakter Vurderet Talvaerdi 7trin Gns per  Uddannelse Institutionsaktivitet,  Fagindhold Skolefag Niv Betegnelse,  Termin Slutdato År-Semester (Årstid)  Semester Årstid og  Seneste Stamgruppe Nomenklatur UddsprogGlobale kriterier:
 Karaktergivning MERIT GIVET &lt;&gt; J
 Termin Slutdato År-Semester &gt;= 2013
 Uddannelse Uddannelsestype i Sis = Ordinær
__________________________
Gennemsnit af alle givne karakterer registreret inden for et hold/fag. Seneste 4 måneder.
Data stammer fra SIS via datavarehuset og Targit, opdateret alle dage om morgenen.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OOXML Generator</author>
  </authors>
  <commentList>
    <comment ref="A2" authorId="0" shapeId="0" xr:uid="{00000000-0006-0000-0200-000001000000}">
      <text>
        <r>
          <rPr>
            <sz val="9"/>
            <color rgb="FF000000"/>
            <rFont val="Arial"/>
          </rPr>
          <t>Brugerdefineret forklaring:
Gennemsnit af alle givne karakterer registreret inden for et hold/fag. Seneste 4 måneder.
Data stammer fra SIS via datavarehuset og Targit, opdateret alle dage om morgenen.
Krydstabel viser:
 Karakter Samlet Antal,  Karakter Vurderet Antal,  Karakter Bestaaet Antal,  Karakter Vurderet Andel,  Karakter Vurderet Bestaaet Andel og  Karakter Vurderet Talvaerdi 7trin Gns per  Uddannelse Institutionsaktivitet,  Fagindhold Skolefag Niv Betegnelse,  Termin Slutdato År-Semester (Årstid)  Semester Årstid og  Seneste Stamgruppe Nomenklatur UddsprogGlobale kriterier:
 Karaktergivning MERIT GIVET &lt;&gt; J
 Termin Slutdato År-Md [ ] År til dato (2020 Januar - 2020 September)
 Termin Slutdato År-Semester &gt;= 2013
 Uddannelse Uddannelsestype i Sis = Ordinær
__________________________
Gennemsnit af alle givne karakterer registreret inden for et hold/fag. Seneste 4 måneder.
Data stammer fra SIS via datavarehuset og Targit, opdateret alle dage om morgenen.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OOXML Generator</author>
    <author>ameb</author>
  </authors>
  <commentList>
    <comment ref="A2" authorId="0" shapeId="0" xr:uid="{388F559E-630F-46FB-94E1-22796AEBA37B}">
      <text>
        <r>
          <rPr>
            <sz val="9"/>
            <color rgb="FF000000"/>
            <rFont val="Arial"/>
          </rPr>
          <t xml:space="preserve">Brugerdefineret forklaring:
Gennemsnit af alle givne karakterer registreret inden for et hold/fag.
Data stammer fra PowerBI.
Vintereksamen tæller månederne september til januar (begge inklusive), sommereksamen tæller februar til august (begge inklusive).  
Kun første forsøg og reelt givne bedømmelser tælles med. Ikke-fremmødte indgår ikke.
Bedømmelesresultater vises ikke, hvis færre end fem givne bedømmelser indgår i opgørelsen. 
Tallene trækkes to gange årligt - 1. marts og 1. oktober.
</t>
        </r>
      </text>
    </comment>
    <comment ref="A170" authorId="1" shapeId="0" xr:uid="{77662139-A62B-46D2-B443-A069F5F6459C}">
      <text>
        <r>
          <rPr>
            <sz val="9"/>
            <color indexed="81"/>
            <rFont val="Tahoma"/>
            <charset val="1"/>
          </rPr>
          <t>Brugerdefineret forklaring:
Gennemsnit af alle givne karakterer registreret inden for et hold/fag.
Data stammer fra PowerBI.
Vintereksamen tæller månederne september til januar (begge inklusive), sommereksamen tæller februar til august (begge inklusive).  
Kun første forsøg og reelt givne bedømmelser tælles med. Ikke-fremmødte indgår ikke.
Bedømmelesresultater vises ikke, hvis færre end fem givne bedømmelser indgår i opgørelsen. 
Tallene trækkes to gange årligt - 1. marts og 1. oktober.</t>
        </r>
      </text>
    </comment>
  </commentList>
</comments>
</file>

<file path=xl/sharedStrings.xml><?xml version="1.0" encoding="utf-8"?>
<sst xmlns="http://schemas.openxmlformats.org/spreadsheetml/2006/main" count="3489" uniqueCount="608">
  <si>
    <t>3036 - Logistikøkonom AK</t>
  </si>
  <si>
    <t>3050 - Datamatiker</t>
  </si>
  <si>
    <t>3270 - Markedsføringsøkonom</t>
  </si>
  <si>
    <t>3271 - Serviceøkonom</t>
  </si>
  <si>
    <t>3272 - Finansøkonom</t>
  </si>
  <si>
    <t>3273 - Multimediedesigner</t>
  </si>
  <si>
    <t>3280 - Handelsøkonom AK</t>
  </si>
  <si>
    <t>3282 - AK Laborant</t>
  </si>
  <si>
    <t>146 - Innovation og entrepreneurship (ob)</t>
  </si>
  <si>
    <t>3204 - Professionsbachelor i Finans</t>
  </si>
  <si>
    <t>41 - PB i Webudvikling</t>
  </si>
  <si>
    <t>42 - PB i Softwareudvikling</t>
  </si>
  <si>
    <t>43 - PB i International handel og markedsføring</t>
  </si>
  <si>
    <t>45 - PB i Sportsmanagement</t>
  </si>
  <si>
    <t>51 - PB i International Hospitality Management</t>
  </si>
  <si>
    <t>Sommereksamen</t>
  </si>
  <si>
    <t>Vintereksamen</t>
  </si>
  <si>
    <t>3210 - Financial controller</t>
  </si>
  <si>
    <t>3268 - Miljøteknolog AK</t>
  </si>
  <si>
    <t>Beskrivelse:
Vintereksamen tæller månederne september til januar (begge inklusive), sommereksamen tæller februar til august (begge inklusive).  Dette inkluderer både fuldtidsuddannelserne (Ordinære) samt Efter- og videreuddannelserne (Åben) Bedømmelsesresultaterne er opgjort per uddannelser, fag og evalueringsform. Kun første forsøg og reelt givne bedømmelser tælles med. Ikke-fremmødte indgår ikke. Bedømmelesresultater vises ikke, hvis færre end fem givne bedømmelser indgår i opgørelsen. Tallene trækkes to gange årligt - 1. marts og 1. okotober. 
Rapporterne er udarbejdet i henhold til loven om gennemsigtighed og åbenhed i uddannelserne, §2, stk. 1, nr. 3: 
De oplysninger, som skal gives efter stk. 1, nr. 3, omfatter gennemsnit af karakterer for elevers og studerendes præstationer, afgivet efter lovgivningen om de pågældende uddannelser, fordelt på uddannelser, uddannelsestrin og fag, således at der gives oplysning om afsluttende karakterer samt andre karakterer, i det omfang der har medvirket ekstern censur ved bedømmelsen. Ved tilsvarende bedømmelse, hvor der er anvendt bedømmelsen »bestået/ikke bestået« eller lignende udtryk, skal der gives en sammenfatning, der oplyser den procentdel af elever eller studerende, der har opnået den bedømmelse, hvormed præstationen er anerkendt. Oplysningerne skal være tilgængelige, når bedømmelsesresultaterne foreligger. Antallet af enkeltvurderinger, som indgår i et gennemsnit eller en procentdel, skal oplyses. Gennemsnit eller procentdel skal ikke angives for grupper med mindre end tre deltagere eller for elever i skoler på det specialpædagogiske område under regionsrådene eller tilsvarende specialklasser.</t>
  </si>
  <si>
    <t xml:space="preserve">Cphbusiness eksamenskaraktergennemsnit </t>
  </si>
  <si>
    <t>Sommerekssamen</t>
  </si>
  <si>
    <t>Sommereksamen 2019</t>
  </si>
  <si>
    <t>Uddannelse Institutionsaktivitet</t>
  </si>
  <si>
    <t>Fagindhold Skolefag Niv Betegnelse</t>
  </si>
  <si>
    <t>Bedømmelser Vurderet Antal</t>
  </si>
  <si>
    <t>Karakterer vurderet 7-trin-skala gns.</t>
  </si>
  <si>
    <t>60156(-) - Bachelorprojekt</t>
  </si>
  <si>
    <t>2019</t>
  </si>
  <si>
    <t>60198(-) - Praktik</t>
  </si>
  <si>
    <t>91917(-) - From Idea to Launch</t>
  </si>
  <si>
    <t>91918(-) - From Idea to Launch</t>
  </si>
  <si>
    <t>91920(-) - From Startup to Scale Up</t>
  </si>
  <si>
    <t>91921(-) - Valgfag</t>
  </si>
  <si>
    <t>51169(-) - Afsluttende eksamensprojekt</t>
  </si>
  <si>
    <t>51251(-) - Praktik</t>
  </si>
  <si>
    <t>51330(-) - Personlig udvikling og ledelse</t>
  </si>
  <si>
    <t>57175(-) - Communication &amp; Negotiation</t>
  </si>
  <si>
    <t>57181(-) - Markedsføring og markedsanalyse</t>
  </si>
  <si>
    <t>57182(-) - Warehouse Management</t>
  </si>
  <si>
    <t>57183(-) - Distribution i e-handel</t>
  </si>
  <si>
    <t>57195(-) - 1. semester eksamen - Logistik</t>
  </si>
  <si>
    <t>57196(-) - Årsprøve</t>
  </si>
  <si>
    <t>37892(-) - Forretningsmæssig IT/digitalisering</t>
  </si>
  <si>
    <t>53176(-) - Systemudvikling</t>
  </si>
  <si>
    <t>53202(-) - App udvikling</t>
  </si>
  <si>
    <t>53203(-) - Internet of Things</t>
  </si>
  <si>
    <t>53204(-) - Førsteårsprøve, del 1</t>
  </si>
  <si>
    <t>53206(-) - Førsteårsprøve, del 2</t>
  </si>
  <si>
    <t>53210(-) - 1. årsprøve, gennemsnit</t>
  </si>
  <si>
    <t>53213(-) - Forretningsmæssig IT/Digitalisering</t>
  </si>
  <si>
    <t>54003(-) - Advanced Programming</t>
  </si>
  <si>
    <t>54004(-) - Game Developer</t>
  </si>
  <si>
    <t>60190(-) - Valgfag</t>
  </si>
  <si>
    <t>61171(-) - Security</t>
  </si>
  <si>
    <t>61177(-) - JavaScript</t>
  </si>
  <si>
    <t>89699(-) - Programmering</t>
  </si>
  <si>
    <t>90000(-) - Fullstack JavaScript</t>
  </si>
  <si>
    <t>90003(-) - Python</t>
  </si>
  <si>
    <t>90004(-) - App Development and Innovation</t>
  </si>
  <si>
    <t>55179(-) - Privatøkonomisk rådgivning og etik samt salg</t>
  </si>
  <si>
    <t>57170(-) - Organisationsudvikling og ledelsesværktøjer</t>
  </si>
  <si>
    <t>58100(-) - Erhvervsskat</t>
  </si>
  <si>
    <t>58103(-) - Erhvervsøkonomi</t>
  </si>
  <si>
    <t>58104(-) - Samfundsøkonomi</t>
  </si>
  <si>
    <t>58105(-) - 1. eksterne</t>
  </si>
  <si>
    <t>58112(-) - Udvidet statistik</t>
  </si>
  <si>
    <t>2018</t>
  </si>
  <si>
    <t>58113(-) - Kvantitativ metode</t>
  </si>
  <si>
    <t>58161(-) - 5. interne eksamen</t>
  </si>
  <si>
    <t>58165(-) - Erhvervs- og finansjura</t>
  </si>
  <si>
    <t>58168(-) - Ejendomshandel</t>
  </si>
  <si>
    <t>58169(-) - Ejendomsadministration</t>
  </si>
  <si>
    <t>58171(-) - Forsikring og pension</t>
  </si>
  <si>
    <t>58174(-) - Ejendomshandel</t>
  </si>
  <si>
    <t>58175(-) - Ejendomsadministration</t>
  </si>
  <si>
    <t>58176(-) - Finansielle forretninger</t>
  </si>
  <si>
    <t>58177(-) - Forsikring - Liv og Pension</t>
  </si>
  <si>
    <t>58178(-) - Forsikring - Skadeforsikring</t>
  </si>
  <si>
    <t>58181(-) - Finansielle forretninger og rådgivning</t>
  </si>
  <si>
    <t>58189(-) - Eksternt regnskab</t>
  </si>
  <si>
    <t>58194(-) - Strategisk økonomistyring</t>
  </si>
  <si>
    <t>58203(-) - Forretningsudvikling og innovation</t>
  </si>
  <si>
    <t>58204(-) - Finansiering og finansiel risikostyring</t>
  </si>
  <si>
    <t>58205(-) - Forretningsforståelse, metode og videnskabsteori samt kommunikation</t>
  </si>
  <si>
    <t>58206(-) - Økonomistyring</t>
  </si>
  <si>
    <t>58207(-) - Kulturforståelse og markedsføring</t>
  </si>
  <si>
    <t>58208(-) - Organisation</t>
  </si>
  <si>
    <t>58210(-) - Samfundsøkonomi (makro), statistik samt internationale kapitalmarkeder</t>
  </si>
  <si>
    <t>58216(-) - Projektledelse og salg II</t>
  </si>
  <si>
    <t>58220(-) - Bachelorprojekt</t>
  </si>
  <si>
    <t>58304(-) - Praktik</t>
  </si>
  <si>
    <t>65202(-) - Tværfagligt prøve</t>
  </si>
  <si>
    <t>65209(-) - Tværfaglig prøve</t>
  </si>
  <si>
    <t>65214(-) - Tværfaglig prøve</t>
  </si>
  <si>
    <t>65216(-) - Årsprøve</t>
  </si>
  <si>
    <t>65219(-) - 1. interne prøve, del 2</t>
  </si>
  <si>
    <t>65221(-) - Tværfaglig caseeksamen</t>
  </si>
  <si>
    <t>65223(-) - HR Løn 1</t>
  </si>
  <si>
    <t>88757(-) - Udvidet statistik</t>
  </si>
  <si>
    <t>66175(-) - 3. eksamen</t>
  </si>
  <si>
    <t>66176(-) - Valgfagsprøve</t>
  </si>
  <si>
    <t>66181(-) - Prøve 1</t>
  </si>
  <si>
    <t>66182(-) - Prøve 2</t>
  </si>
  <si>
    <t>51208(-) - 1. eksterne eksamen</t>
  </si>
  <si>
    <t>51323(-) - Digital markedsføring</t>
  </si>
  <si>
    <t>51324(-) - Driftsøkonomi</t>
  </si>
  <si>
    <t>51325(-) - Statistik</t>
  </si>
  <si>
    <t>51326(-) - Entrepreneurship</t>
  </si>
  <si>
    <t>51327(-) - Forbrugeradfærd og sansemarkedsføring</t>
  </si>
  <si>
    <t>51329(-) - Sponsering</t>
  </si>
  <si>
    <t>51333(-) - Online Promotion - i praksis</t>
  </si>
  <si>
    <t>51334(-) - Videregående salg og salgspsykologi</t>
  </si>
  <si>
    <t>51335(-) - SOME strategi</t>
  </si>
  <si>
    <t>51336(-) - Internationalisering, gennemsnit</t>
  </si>
  <si>
    <t>51337(-) - Delprøve 1 - Økonomi</t>
  </si>
  <si>
    <t>51338(-) - Delprøve 2 - International markedsføring</t>
  </si>
  <si>
    <t>51339(-) - Digital visuel kommunikation og identitet &amp; Webdesign og SEO</t>
  </si>
  <si>
    <t>51342(-) - Markedsføring på sociale medier</t>
  </si>
  <si>
    <t>80014(-) - 1. interne eksamen</t>
  </si>
  <si>
    <t>88766(-) - Retail Management</t>
  </si>
  <si>
    <t>52246(-) - Valgfag A+B+C gennemsnit</t>
  </si>
  <si>
    <t>52259(-) - Studietur</t>
  </si>
  <si>
    <t>52260(-) - Project Management</t>
  </si>
  <si>
    <t>52261(-) - Trend Forecasting</t>
  </si>
  <si>
    <t>52263(-) - Kunden i fokus</t>
  </si>
  <si>
    <t>52265(-) - Professional Meeting Planning</t>
  </si>
  <si>
    <t>52266(-) - Event Management</t>
  </si>
  <si>
    <t>52267(-) - Hotel og Restaurant Management</t>
  </si>
  <si>
    <t>52268(-) - Tourism Management</t>
  </si>
  <si>
    <t>52270(-) - Førsteårsprøven (tværfaglig)</t>
  </si>
  <si>
    <t>52271(-) - Digital Marketing</t>
  </si>
  <si>
    <t>52272(-) - Customer and Guest Psychology</t>
  </si>
  <si>
    <t>52273(-) - Business Start Up</t>
  </si>
  <si>
    <t>52274(-) - Hospitality</t>
  </si>
  <si>
    <t>52275(-) - Førsteårsprøven, del 1</t>
  </si>
  <si>
    <t>52276(-) - Førsteårsprøven, del 2</t>
  </si>
  <si>
    <t>52278(-) - Kunden i fokus</t>
  </si>
  <si>
    <t>52279(-) - Professional Meeting Planning</t>
  </si>
  <si>
    <t>52280(-) - IT-Project Management</t>
  </si>
  <si>
    <t>52281(-) - Study Trip</t>
  </si>
  <si>
    <t>52282(-) - Trend Forecasting</t>
  </si>
  <si>
    <t>52284(-) - Detail Management</t>
  </si>
  <si>
    <t>52287(-) - Customer and Guest Psychology</t>
  </si>
  <si>
    <t>52341(-) - Event og oplevelse management</t>
  </si>
  <si>
    <t>89210(-) - Event Management</t>
  </si>
  <si>
    <t>89212(-) - Førsteårsprøven, del 1</t>
  </si>
  <si>
    <t>89213(-) - Førsteårsprøven, del 2</t>
  </si>
  <si>
    <t>89217(-) - Forretningsudvikling</t>
  </si>
  <si>
    <t>89221(-) - Førsteårsprøven, del 3</t>
  </si>
  <si>
    <t>55172(-) - Privatkunderådgivning</t>
  </si>
  <si>
    <t>55187(-) - Årsprøven</t>
  </si>
  <si>
    <t>55206(-) - Erhvervsøkonomi</t>
  </si>
  <si>
    <t>55207(-) - Erhvervs- og finansjura</t>
  </si>
  <si>
    <t>55208(-) - Samfundsøkonomi</t>
  </si>
  <si>
    <t>55209(-) - Statistik</t>
  </si>
  <si>
    <t>55220(-) - 1. interne eksamen</t>
  </si>
  <si>
    <t>55221(-) - 2. interne eksamen</t>
  </si>
  <si>
    <t>55225(-) - Erhvervs- og finansjura</t>
  </si>
  <si>
    <t>55226(-) - Erhvervsøkonomi</t>
  </si>
  <si>
    <t>55227(-) - Makroøkonomi</t>
  </si>
  <si>
    <t>55228(-) - 1. eksterne eksamen, gennemsnit</t>
  </si>
  <si>
    <t>55286(-) - Erhvervskunderådgivning</t>
  </si>
  <si>
    <t>55296(-) - Rådgivning og det finansielle detailmarked</t>
  </si>
  <si>
    <t>55297(-) - Ejendomshandel</t>
  </si>
  <si>
    <t>55298(-) - Ejendomsadministration</t>
  </si>
  <si>
    <t>55299(-) - Økonomistyring i private og offentlige virksomheder</t>
  </si>
  <si>
    <t>55335(-) - Aktier og obligationer</t>
  </si>
  <si>
    <t>55601(-) - Organisation og ledelse</t>
  </si>
  <si>
    <t>55602(-) - Udvidet Markedsføring</t>
  </si>
  <si>
    <t>54200(-) - 1. semester prøve</t>
  </si>
  <si>
    <t>54201(-) - 2. semester prøve</t>
  </si>
  <si>
    <t>55003(-) - Frontend Developer</t>
  </si>
  <si>
    <t>55004(-) - Content Producer</t>
  </si>
  <si>
    <t>55005(-) - Grafisk design</t>
  </si>
  <si>
    <t>50165(-) - Tværfaglig eksamen</t>
  </si>
  <si>
    <t>50167(-) - Valgfag gennemsnit</t>
  </si>
  <si>
    <t>50170(-) - Retail Management</t>
  </si>
  <si>
    <t>50171(-) - Salg og salgsledelse</t>
  </si>
  <si>
    <t>50172(-) - Indkøb og indkøbsledelse</t>
  </si>
  <si>
    <t>50200(-) - Praktik</t>
  </si>
  <si>
    <t>56160(-) - Praktik</t>
  </si>
  <si>
    <t>56161(-) - Afsluttende eksamensprojekt</t>
  </si>
  <si>
    <t>56166(-) - Prøve 3</t>
  </si>
  <si>
    <t>56167(-) - Prøve 4</t>
  </si>
  <si>
    <t>56168(-) - Prøve 1</t>
  </si>
  <si>
    <t>56169(-) - Prøve 2</t>
  </si>
  <si>
    <t>61179(-) - Backend programmering</t>
  </si>
  <si>
    <t>61181(-) - Interface Design</t>
  </si>
  <si>
    <t>61182(-) - Udviklingsmiljøer</t>
  </si>
  <si>
    <t>61194(-) - Frontend Javascript</t>
  </si>
  <si>
    <t>61195(-) - Python</t>
  </si>
  <si>
    <t>61196(-) - Mentor Course</t>
  </si>
  <si>
    <t>62165(-) - Databaser for udviklere</t>
  </si>
  <si>
    <t>62171(-) - Test</t>
  </si>
  <si>
    <t>62174(-) - Systemintegration</t>
  </si>
  <si>
    <t>62178(-) - Business Intelligence</t>
  </si>
  <si>
    <t>62179(-) - Discrete Mathematics</t>
  </si>
  <si>
    <t>62181(-) - Machine Learning &amp; AI</t>
  </si>
  <si>
    <t>90002(-) - Data Structures and Algorithms</t>
  </si>
  <si>
    <t>60177(-) - 1. semestereksamen</t>
  </si>
  <si>
    <t>60200(-) - 2. semester eksamen, del 1</t>
  </si>
  <si>
    <t>60201(-) - 2. semester eksamen, del 2</t>
  </si>
  <si>
    <t>60202(-) - 2. semester eksamen, gennemsnit</t>
  </si>
  <si>
    <t>60203(-) - Valgfag</t>
  </si>
  <si>
    <t>60204(-) - EU Law</t>
  </si>
  <si>
    <t>60205(-) - Big Data</t>
  </si>
  <si>
    <t>60206(-) - Project Management</t>
  </si>
  <si>
    <t>60207(-) - Project Sales</t>
  </si>
  <si>
    <t>60208(-) - Purchasing and Negotiation</t>
  </si>
  <si>
    <t>60209(-) - Big Data</t>
  </si>
  <si>
    <t>91496(-) - Valgfag</t>
  </si>
  <si>
    <t>91497(-) - 1. semesterprøve</t>
  </si>
  <si>
    <t>91498(-) - 2. semesterprøve</t>
  </si>
  <si>
    <t>59178(-) - Strategi</t>
  </si>
  <si>
    <t>59181(-) - Medarbejder- og organisationsudvikling samt virksomhedsdrift</t>
  </si>
  <si>
    <t>59182(-) - Employability</t>
  </si>
  <si>
    <t>59186(-) - 2. semester prøve</t>
  </si>
  <si>
    <t>59189(-) - Valgfag</t>
  </si>
  <si>
    <t>År</t>
  </si>
  <si>
    <t>Vintereksamen 2019</t>
  </si>
  <si>
    <t>Forår</t>
  </si>
  <si>
    <t>Semester Årstid</t>
  </si>
  <si>
    <t>Efterår</t>
  </si>
  <si>
    <t>91919(-) - From Idea to Launch, gennemsnit</t>
  </si>
  <si>
    <t>91922(-) - The 4th Industrial Revolution: Emerging Technologies, Global Potentials and Challenges</t>
  </si>
  <si>
    <t>51345(-) - Online Promotion i praksis og markedsføring på sociale medier</t>
  </si>
  <si>
    <t>57176(-) - 1. årsprøve</t>
  </si>
  <si>
    <t>57179(-) - Fællesdelseksamen</t>
  </si>
  <si>
    <t>57187(-) - Distribution og transportjura</t>
  </si>
  <si>
    <t>57188(-) - Projektstyring og Supply Chain Management</t>
  </si>
  <si>
    <t>57197(-) - Communication</t>
  </si>
  <si>
    <t>57200(-) - Warehouse Management</t>
  </si>
  <si>
    <t>37427(-) - Projektledelse</t>
  </si>
  <si>
    <t>53121(-) - Python</t>
  </si>
  <si>
    <t>53211(-) - Internet of Things</t>
  </si>
  <si>
    <t>53212(-) - Game og App udvikling med C#</t>
  </si>
  <si>
    <t>53214(-) - Avanceret programmering</t>
  </si>
  <si>
    <t>58109(-) - Business Strategy</t>
  </si>
  <si>
    <t>58111(-) - Human Resource Management</t>
  </si>
  <si>
    <t>58301(-) - Kulturforståelse, organisation og markedsføring</t>
  </si>
  <si>
    <t>54203(-) - Entrepreneurship with a focus on App Development</t>
  </si>
  <si>
    <t>65211(-) - 1. interne prøve, del 1</t>
  </si>
  <si>
    <t>65224(-) - HR Løn 2</t>
  </si>
  <si>
    <t>65225(-) - 4. interne eksamen, delprøve 1</t>
  </si>
  <si>
    <t>65226(-) - 4. interne eksamen, delprøve 2</t>
  </si>
  <si>
    <t>66183(-) - Prøve 3</t>
  </si>
  <si>
    <t>66184(-) - Valgfag</t>
  </si>
  <si>
    <t>51209(-) - Internationalisering</t>
  </si>
  <si>
    <t>51343(-) - Digital kommunikation og Webdesign - Hands on</t>
  </si>
  <si>
    <t>51344(-) - Managment of International and Virtual Projects</t>
  </si>
  <si>
    <t>51347(-) - LBA 1 - Forretningsforståelse</t>
  </si>
  <si>
    <t>51348(-) - LBA 2 -  Markedsforståelse</t>
  </si>
  <si>
    <t>51349(-) - LBA 3 - Markedsanalyse</t>
  </si>
  <si>
    <t>51350(-) - Semesterprøve 1. semester</t>
  </si>
  <si>
    <t>51351(-) - Forretningsforståelse, markedsforståelse og markedsanalyse</t>
  </si>
  <si>
    <t>51352(-) - LBA 1. semester - Erstatningsprøve</t>
  </si>
  <si>
    <t>54202(-) - Visual Identity and Graphic Design</t>
  </si>
  <si>
    <t>88761(-) - Driftsøkonomi</t>
  </si>
  <si>
    <t>88763(-) - Own Choice</t>
  </si>
  <si>
    <t>88770(-) - Project Management</t>
  </si>
  <si>
    <t>88800(-) - Branding and Content</t>
  </si>
  <si>
    <t>52267(-) - Hotel og restaurant management</t>
  </si>
  <si>
    <t>52289(-) - Projekt Management</t>
  </si>
  <si>
    <t>52293(-) - Digital Marketing</t>
  </si>
  <si>
    <t>52294(-) - Customer and Guest Pyschology</t>
  </si>
  <si>
    <t>84295(-) - Udvikling og kommunikation</t>
  </si>
  <si>
    <t>88758(-) - Nordic Ideation Camp</t>
  </si>
  <si>
    <t>89220(-) - Event Management</t>
  </si>
  <si>
    <t>55222(-) - 3. interne eksamen</t>
  </si>
  <si>
    <t>55232(-) - Ejendomshandel</t>
  </si>
  <si>
    <t>55233(-) - Ejendomsadministration</t>
  </si>
  <si>
    <t>55234(-) - Økonomistyring i private og offentlige virksomheder</t>
  </si>
  <si>
    <t>55235(-) - Forsikring</t>
  </si>
  <si>
    <t>55302(-) - Finansiel rådgivning - Bank</t>
  </si>
  <si>
    <t>55303(-) - Digital markedsføring</t>
  </si>
  <si>
    <t>55334(-) - Forretningsudvikling</t>
  </si>
  <si>
    <t>50173(-) - 1. semesterprøve (1. årsprøven, del 1)</t>
  </si>
  <si>
    <t>55214(-) - 1. semesterprøve</t>
  </si>
  <si>
    <t>56170(-) - Prøve 3</t>
  </si>
  <si>
    <t>56171(-) - Valgfagsprøve</t>
  </si>
  <si>
    <t>3291 - Service, Hospitality and Tourism Management</t>
  </si>
  <si>
    <t>52295(-) - Business Start Up</t>
  </si>
  <si>
    <t>4119 - PB i e-handel</t>
  </si>
  <si>
    <t>67169(-) - Brobygning merkantil</t>
  </si>
  <si>
    <t>67170(-) - Brobygning teknisk</t>
  </si>
  <si>
    <t>67171(-) - Digital forretningsforståelse og e-handelsteknologier</t>
  </si>
  <si>
    <t>67172(-) - Kundeoplevelse, videnskabsteori og metode</t>
  </si>
  <si>
    <t>4134 - Web Development (overbygning), prof.bach.</t>
  </si>
  <si>
    <t>61197(-) - Web programmering - Backend 1</t>
  </si>
  <si>
    <t>61198(-) - Web programmering - Frontend 1</t>
  </si>
  <si>
    <t>61201(-) - Udviklingsmiljøer 1</t>
  </si>
  <si>
    <t>61202(-) - Udviklingsmiljøer 2</t>
  </si>
  <si>
    <t>61206(-) - User Experience 1</t>
  </si>
  <si>
    <t>61209(-) - User Experience</t>
  </si>
  <si>
    <t>4136 - Software Development (overbygning), prof.bach.</t>
  </si>
  <si>
    <t>62167(-) - Udvikling af store systemer</t>
  </si>
  <si>
    <t>62180(-) - Undersøgelse og formidling</t>
  </si>
  <si>
    <t>4138 - International Sales and Marketing (overbygning), p</t>
  </si>
  <si>
    <t>4159 - Sport Management (overbygning), prof.bach.</t>
  </si>
  <si>
    <t>4162 - International Hospitality Management (overbygning)</t>
  </si>
  <si>
    <t>59191(-) - Virksomhedsdrift</t>
  </si>
  <si>
    <t>59192(-) - Medarbejder- og organisationsudvikling</t>
  </si>
  <si>
    <t>59193(-) - Employability</t>
  </si>
  <si>
    <t>4180 - Innovation and entrepreneurship</t>
  </si>
  <si>
    <t>5297 - Marketing Management</t>
  </si>
  <si>
    <t>Semester År</t>
  </si>
  <si>
    <t>Total</t>
  </si>
  <si>
    <t>2020</t>
  </si>
  <si>
    <t>91924(-) - From Idea to Launch</t>
  </si>
  <si>
    <t>57184(-) - 3. semestereksamen, gennemsnit</t>
  </si>
  <si>
    <t>57198(-) - Negotiation</t>
  </si>
  <si>
    <t>53210(-) - Førsteårsprøve, gennemsnit</t>
  </si>
  <si>
    <t>53215(-) - Javascript</t>
  </si>
  <si>
    <t>53219(-) - Games med Unity</t>
  </si>
  <si>
    <t>58113(-) - Kvantitative metoder</t>
  </si>
  <si>
    <t>58178(-) - Skadeforsikring</t>
  </si>
  <si>
    <t>58190(-) - Organisationsudvikling</t>
  </si>
  <si>
    <t>58192(-) - Finansielle forretninger og rådgivning</t>
  </si>
  <si>
    <t>58211(-) - Kunde- og samarbejdsrelationer i branchen</t>
  </si>
  <si>
    <t>65220(-) - Tværfaglig prøve, 1. semester</t>
  </si>
  <si>
    <t>65223(-) - HR Løn I</t>
  </si>
  <si>
    <t>65228(-) - Projektstyring og økonomi</t>
  </si>
  <si>
    <t>51353(-) - Semesterprøve 2. semester</t>
  </si>
  <si>
    <t>51354(-) - LBA 4 - Markedsføringsplanen - strategi og taktik</t>
  </si>
  <si>
    <t>51355(-) - LBA 5 - Markedsføringsplanen - implementering</t>
  </si>
  <si>
    <t>51356(-) - LBA 2. semester - Erstatningsprøve</t>
  </si>
  <si>
    <t>51357(-) - Markedsføringsplanen</t>
  </si>
  <si>
    <t>51359(-) - LBA 2 - Markedsforståelse og markedsanalyse</t>
  </si>
  <si>
    <t>52269(-) - Retail Management</t>
  </si>
  <si>
    <t>52277(-) - Førsteårsprøven, gennemsnit</t>
  </si>
  <si>
    <t>52283(-) - Valgfag A, B og C - gennemsnit</t>
  </si>
  <si>
    <t>55231(-) - Rådgivning og det finansielle detailmarked</t>
  </si>
  <si>
    <t>50174(-) - 2. semesterprøve (1. årsprøven, del 2)</t>
  </si>
  <si>
    <t>50175(-) - Årsprøve</t>
  </si>
  <si>
    <t>50176(-) - Retail Management</t>
  </si>
  <si>
    <t>50201(-) - Indkøb og indkøbsledelse</t>
  </si>
  <si>
    <t>61203(-) - Udviklingsmiljøer 3</t>
  </si>
  <si>
    <t>61204(-) - Udviklingsmiljøer 4</t>
  </si>
  <si>
    <t>67173(-) - Dataanalyse</t>
  </si>
  <si>
    <t>67174(-) - Creative Content</t>
  </si>
  <si>
    <t>67175(-) - Advanced Digital Marketing</t>
  </si>
  <si>
    <t>67176(-) - Praktik 1</t>
  </si>
  <si>
    <t>61199(-) - Web programmering - Frontend 2</t>
  </si>
  <si>
    <t>61200(-) - Web programmering, gennemsnit</t>
  </si>
  <si>
    <t>61205(-) - Udviklingsmiljøer 1 og 2, gennemsnit</t>
  </si>
  <si>
    <t>61207(-) - User Experience 2</t>
  </si>
  <si>
    <t>61208(-) - User Experience 1 og 2, gennemsnit</t>
  </si>
  <si>
    <t>60210(-) - Design og innovation</t>
  </si>
  <si>
    <t>60211(-) - Big Data</t>
  </si>
  <si>
    <t>91462(-) - 2. semesterprøve</t>
  </si>
  <si>
    <t>91464(-) - Esports</t>
  </si>
  <si>
    <t>91465(-) - The dark side of sports</t>
  </si>
  <si>
    <t>62181(-) - Machine Learning and AI</t>
  </si>
  <si>
    <t>90002(-) - Datastrukturer og algoritmer</t>
  </si>
  <si>
    <t>91466(-) - Esports</t>
  </si>
  <si>
    <t>Sommereksamen 2020</t>
  </si>
  <si>
    <t>Vintereksamen 2020</t>
  </si>
  <si>
    <t>Fagindhold</t>
  </si>
  <si>
    <t>Bedømmelser vurderet antal</t>
  </si>
  <si>
    <t>146- Innovation og entrepreneurship (ob)</t>
  </si>
  <si>
    <t>Bachelorprojekt</t>
  </si>
  <si>
    <t>Afsluttende projekt</t>
  </si>
  <si>
    <t>-</t>
  </si>
  <si>
    <t>3210 - Financial Controller</t>
  </si>
  <si>
    <t>51 - Pb i International Hospitality Management</t>
  </si>
  <si>
    <t>1. eksterne eksamen</t>
  </si>
  <si>
    <t>1. interne</t>
  </si>
  <si>
    <t>1. interne eksamen</t>
  </si>
  <si>
    <t>1. interne prøve del 2</t>
  </si>
  <si>
    <t>1. semester eksamen</t>
  </si>
  <si>
    <t>1. semester prøve</t>
  </si>
  <si>
    <t>1. semestereksamen</t>
  </si>
  <si>
    <t>1. semesterprøve</t>
  </si>
  <si>
    <t>1. semesterprøve (1. årsprøven, del 1)</t>
  </si>
  <si>
    <t>2. interne eksamen</t>
  </si>
  <si>
    <t>2. semester eksamen, del 1</t>
  </si>
  <si>
    <t>2. semester eksamen, gennemsnit</t>
  </si>
  <si>
    <t>3. interne eksamen</t>
  </si>
  <si>
    <t>3. semestereksamen, gennemsnit</t>
  </si>
  <si>
    <t>4. interne eksamen, delprøve 1</t>
  </si>
  <si>
    <t>4. interne eksamen, delprøve 2</t>
  </si>
  <si>
    <t>4. interne eksamen, gennemsnit</t>
  </si>
  <si>
    <t>Aktier og obligationer</t>
  </si>
  <si>
    <t>Big Data</t>
  </si>
  <si>
    <t>Branding and Content Production</t>
  </si>
  <si>
    <t>Business Intelligence</t>
  </si>
  <si>
    <t>Business Start Up</t>
  </si>
  <si>
    <t>Cirkulære forsyningskæder</t>
  </si>
  <si>
    <t>Coaching og konflikthåndtering</t>
  </si>
  <si>
    <t>Content Producer</t>
  </si>
  <si>
    <t>Customer and Guest Psychology</t>
  </si>
  <si>
    <t>Delprøve 1 - Økonomi</t>
  </si>
  <si>
    <t>Delprøve 2 - International Markedsføring</t>
  </si>
  <si>
    <t>Design og innovation</t>
  </si>
  <si>
    <t>Digital forretningsforståelse og e-handelsteknologier</t>
  </si>
  <si>
    <t>Digital kommunikation og Webdesign Hands on</t>
  </si>
  <si>
    <t>Digital markedsføring</t>
  </si>
  <si>
    <t>Digital Marketing</t>
  </si>
  <si>
    <t>Ejendomsadministration</t>
  </si>
  <si>
    <t>Ejendomshandel</t>
  </si>
  <si>
    <t>Employability</t>
  </si>
  <si>
    <t>Entrepreneurship</t>
  </si>
  <si>
    <t>Erhvervs og finansjura</t>
  </si>
  <si>
    <t>Erhvervsøkonomi</t>
  </si>
  <si>
    <t>Esports</t>
  </si>
  <si>
    <t>EU Law</t>
  </si>
  <si>
    <t>Forretningsudvikling</t>
  </si>
  <si>
    <t>Forsikring</t>
  </si>
  <si>
    <t>From Idea to Launch</t>
  </si>
  <si>
    <t>From Startup to Scale Up</t>
  </si>
  <si>
    <t>Frontend Developer</t>
  </si>
  <si>
    <t>Førsteårsprøve, del 1</t>
  </si>
  <si>
    <t>Førsteårsprøve, del 2</t>
  </si>
  <si>
    <t>Førsteårsprøve, gennemsnit</t>
  </si>
  <si>
    <t>Førsteårsprøven, del 1</t>
  </si>
  <si>
    <t>Førsteårsprøven, del 2</t>
  </si>
  <si>
    <t>Førsteårsprøven, gennemsnit</t>
  </si>
  <si>
    <t>Internationalisering, gennemsnit</t>
  </si>
  <si>
    <t>Internet of Things</t>
  </si>
  <si>
    <t>Javascript</t>
  </si>
  <si>
    <t>Kulturforståelse, organisation og markedsføring</t>
  </si>
  <si>
    <t>Kundeoplevelse, videnskabsteori og metode</t>
  </si>
  <si>
    <t>Kvantitative metoder</t>
  </si>
  <si>
    <t>LBA 1: Forretningsforståelse</t>
  </si>
  <si>
    <t>LBA 2: Markedsforståelse</t>
  </si>
  <si>
    <t>Makroøkonomi</t>
  </si>
  <si>
    <t>Markedsanalyse</t>
  </si>
  <si>
    <t>LBA 4: Markedsføringsplanen implementering</t>
  </si>
  <si>
    <t>Markedsføringsplanen</t>
  </si>
  <si>
    <t>Medarbejder og organisationsudvikling</t>
  </si>
  <si>
    <t>Negotation</t>
  </si>
  <si>
    <t>Online Promotion i praksis og markedsføring på sociale medier</t>
  </si>
  <si>
    <t>Organisation og ledelse</t>
  </si>
  <si>
    <t>Personlig udvikling og ledelse</t>
  </si>
  <si>
    <t>Praktik</t>
  </si>
  <si>
    <t>Praktik 2</t>
  </si>
  <si>
    <t>Procesoptimering</t>
  </si>
  <si>
    <t>Programmering</t>
  </si>
  <si>
    <t>Programmering, teknik og systemudvikling 2, gennemsnit</t>
  </si>
  <si>
    <t>Project Management</t>
  </si>
  <si>
    <t>Project Sales</t>
  </si>
  <si>
    <t>Prøve 1</t>
  </si>
  <si>
    <t>Prøve 2</t>
  </si>
  <si>
    <t>Prøve 3, gennemsnit</t>
  </si>
  <si>
    <t>Python</t>
  </si>
  <si>
    <t>Retail Management</t>
  </si>
  <si>
    <t>Rådgivning og det finansielle detailmarked</t>
  </si>
  <si>
    <t>Samfundsøkonomi (makro), statistik samt internationale kapitalmarkeder</t>
  </si>
  <si>
    <t>Security</t>
  </si>
  <si>
    <t>Semesterprøve 1. semester</t>
  </si>
  <si>
    <t>Semesterprøve 2. semester</t>
  </si>
  <si>
    <t>Sponsering</t>
  </si>
  <si>
    <t>Systemintegration</t>
  </si>
  <si>
    <t>Systemudvikling</t>
  </si>
  <si>
    <t>Test</t>
  </si>
  <si>
    <t>The 4th Industrial Revolution: Emerging Technologies, Global Potentials and Challenges</t>
  </si>
  <si>
    <t>Tværfaglig caseeksamen</t>
  </si>
  <si>
    <t>Tværfaglig prøve, 1. semester</t>
  </si>
  <si>
    <t>Udvikling af store systemer</t>
  </si>
  <si>
    <t>Undersøgelse og formidling</t>
  </si>
  <si>
    <t>User Experience</t>
  </si>
  <si>
    <t>Valgfag</t>
  </si>
  <si>
    <t>Valgfag A, B og C</t>
  </si>
  <si>
    <t>Valgfag gennemsnit</t>
  </si>
  <si>
    <t>Valgfagsprøve</t>
  </si>
  <si>
    <t>Videregående salg og salgspsykologi</t>
  </si>
  <si>
    <t>Warehouse Management</t>
  </si>
  <si>
    <t>Web programmering Backend og Python</t>
  </si>
  <si>
    <t>Web programmering Frontend</t>
  </si>
  <si>
    <t>Økonomistyring i private of offentlige virksomheder</t>
  </si>
  <si>
    <t>4119 - PB i E-handel</t>
  </si>
  <si>
    <t>Sommereksamen 2021</t>
  </si>
  <si>
    <t>Vintereksamen 2021</t>
  </si>
  <si>
    <t>Afsluttende eksamen</t>
  </si>
  <si>
    <t>Communication and Negotiation</t>
  </si>
  <si>
    <t>Negotiation</t>
  </si>
  <si>
    <t>Årsprøve</t>
  </si>
  <si>
    <t>Afsluttende eksamensprojekt</t>
  </si>
  <si>
    <t>Funktionel programmering</t>
  </si>
  <si>
    <t>Game development</t>
  </si>
  <si>
    <t>Programmering og teknik 2</t>
  </si>
  <si>
    <t>Robotter og automatisering</t>
  </si>
  <si>
    <t>Systemudvikling 2</t>
  </si>
  <si>
    <t>Valgfag, gennemsnit</t>
  </si>
  <si>
    <t>Eksternt regnskab</t>
  </si>
  <si>
    <t>Erhvervs- og finansjura</t>
  </si>
  <si>
    <t>Erhvervsøkonomi I + II Samfundsøkonomi I (mikro)</t>
  </si>
  <si>
    <t>Finansielle forretninger og rådgivning</t>
  </si>
  <si>
    <t>Finansiering og finansiel risikostyring</t>
  </si>
  <si>
    <t>Forretningsforståelse, metode og videnskabsteori samt kommunikation</t>
  </si>
  <si>
    <t>Forretningsudvikling og innovation</t>
  </si>
  <si>
    <t>Forsikring - Liv og Pension</t>
  </si>
  <si>
    <t>Forsikring og pension</t>
  </si>
  <si>
    <t>Forsikring og skade</t>
  </si>
  <si>
    <t>Kunde- og samarbejdsrelationer i branchen</t>
  </si>
  <si>
    <t>Organisationsudvikling</t>
  </si>
  <si>
    <t>Privatøkonomisk rådgivning og etik samt Salg I - privat</t>
  </si>
  <si>
    <t>Strategisk økonomistyring</t>
  </si>
  <si>
    <t>Tværfaglig prøve</t>
  </si>
  <si>
    <t>HR Løn I</t>
  </si>
  <si>
    <t>Projektstyring og økonomi</t>
  </si>
  <si>
    <t>Prøve 3</t>
  </si>
  <si>
    <t>Delprøve 2 - International markedsføring</t>
  </si>
  <si>
    <t>Digital kommunikation og Webdesign</t>
  </si>
  <si>
    <t>Forbrugeradfærd og sansemarkedsføring</t>
  </si>
  <si>
    <t>Forretningsforståelse, markedsforståelse og markedsanalyse</t>
  </si>
  <si>
    <t>LBA 1 - Forretningsforståelse</t>
  </si>
  <si>
    <t>LBA 2 - Markedsforståelse og markedsanalyse</t>
  </si>
  <si>
    <t>LBA 3 - Markedsføringsplanen - strategi og taktik</t>
  </si>
  <si>
    <t>LBA 4 - Markedsføringsplanen - Implementering</t>
  </si>
  <si>
    <t>Markedsføring på sociale medier og online promotion i praksis</t>
  </si>
  <si>
    <t>Semesterprøve - 1. semester</t>
  </si>
  <si>
    <t>Semesterprøve - 2. semester</t>
  </si>
  <si>
    <t>Sponsorship</t>
  </si>
  <si>
    <t>Trend Forecasting</t>
  </si>
  <si>
    <t>Valgfag A, B og C - gennemsnit</t>
  </si>
  <si>
    <t>Organisation og udvikling</t>
  </si>
  <si>
    <t>Økonomistyring i private og offentlige virksomhder</t>
  </si>
  <si>
    <t>2. semesterprøve</t>
  </si>
  <si>
    <t>2. semesterprøve (1. årsprøven, del 2)</t>
  </si>
  <si>
    <t>Indkøb og indkøbsledelse</t>
  </si>
  <si>
    <t>Årsprøve, gennemsnit</t>
  </si>
  <si>
    <t>Advanced Digital Marketing</t>
  </si>
  <si>
    <t>Creative Content</t>
  </si>
  <si>
    <t>Dataanalyse</t>
  </si>
  <si>
    <t>Praktik 1</t>
  </si>
  <si>
    <t>Development Environments</t>
  </si>
  <si>
    <t>Javescript</t>
  </si>
  <si>
    <t>User Experience og Development</t>
  </si>
  <si>
    <t>Web programmering - Frontend Development 2</t>
  </si>
  <si>
    <t>Web programmering, gennemsnit</t>
  </si>
  <si>
    <t>Data Science</t>
  </si>
  <si>
    <t>Databaser for udviklere</t>
  </si>
  <si>
    <t>Matematik og algoritmer</t>
  </si>
  <si>
    <t>2. semestereksamen, del 1</t>
  </si>
  <si>
    <t>2. semestereksamen, del 2</t>
  </si>
  <si>
    <t>2. semestereksamen, gennemsnit</t>
  </si>
  <si>
    <t>Design and Innovation</t>
  </si>
  <si>
    <t>Purchasing and Negotiation</t>
  </si>
  <si>
    <t>1. semestereksamen, gennemsnit</t>
  </si>
  <si>
    <t>Innovation og entrepreneurship</t>
  </si>
  <si>
    <t>Datamatiker</t>
  </si>
  <si>
    <t>Financial controller</t>
  </si>
  <si>
    <t>Markedsføringsøkonom</t>
  </si>
  <si>
    <t>Serviceøkonom</t>
  </si>
  <si>
    <t>Finansøkonom</t>
  </si>
  <si>
    <t>Multimediedesigner</t>
  </si>
  <si>
    <t>Logistikøkonom</t>
  </si>
  <si>
    <t>Finansbachelor</t>
  </si>
  <si>
    <t>Miljøteknolog</t>
  </si>
  <si>
    <t>Handelsøkonom</t>
  </si>
  <si>
    <t>Laborant</t>
  </si>
  <si>
    <t xml:space="preserve">PB i Softwareudvikling </t>
  </si>
  <si>
    <t>PB i Webudvikling</t>
  </si>
  <si>
    <t>PB i E-handel</t>
  </si>
  <si>
    <t>PB i International Handel og Markedsføring</t>
  </si>
  <si>
    <t>PB i Sport Management</t>
  </si>
  <si>
    <t>PB i International Hospitality Management</t>
  </si>
  <si>
    <t>Internet of things</t>
  </si>
  <si>
    <t>Python og data science</t>
  </si>
  <si>
    <t>1. interne prøve, del 2</t>
  </si>
  <si>
    <t>HR Løn II</t>
  </si>
  <si>
    <t>Tværfaglig prøve, del 1</t>
  </si>
  <si>
    <t>Videregående statistik</t>
  </si>
  <si>
    <t>Økonomistyring</t>
  </si>
  <si>
    <t>1. eksterne eksamen, gennemsnit</t>
  </si>
  <si>
    <t>Erhversøkonomi</t>
  </si>
  <si>
    <t>Udvidet Excel</t>
  </si>
  <si>
    <t>1. interne eksamen, del 1 - Communication</t>
  </si>
  <si>
    <t>1. semester eksamen - Logistik</t>
  </si>
  <si>
    <t>Communication and Negotiation, gennemsnit</t>
  </si>
  <si>
    <t>Distribution og transportjura</t>
  </si>
  <si>
    <t>Projectstyring og Supply Chain Management</t>
  </si>
  <si>
    <t>Driftsøkonomi</t>
  </si>
  <si>
    <t>Entrepreneurship and Gamification</t>
  </si>
  <si>
    <t>Internationalisering</t>
  </si>
  <si>
    <t>Own Choice</t>
  </si>
  <si>
    <t>Project management</t>
  </si>
  <si>
    <t>Retail and Consumer Experience Management</t>
  </si>
  <si>
    <t>Visual Identity and Graphic design</t>
  </si>
  <si>
    <t>Digital Communication and Webdesign - Hands On</t>
  </si>
  <si>
    <t>Management of International and Virtual Projects</t>
  </si>
  <si>
    <t>Immersive Design Playground</t>
  </si>
  <si>
    <t>Content Producer, gennemsnit</t>
  </si>
  <si>
    <t>Content Producer, del 1</t>
  </si>
  <si>
    <t>Content Producer, del 2</t>
  </si>
  <si>
    <t>PB i Dataanalyse</t>
  </si>
  <si>
    <t>Omnichannel</t>
  </si>
  <si>
    <t>Neuromarketing</t>
  </si>
  <si>
    <t>Brobygning teknisk</t>
  </si>
  <si>
    <t>Udvidet statistik</t>
  </si>
  <si>
    <t>Service Management</t>
  </si>
  <si>
    <t>Samfundsøkonomi (mikro)</t>
  </si>
  <si>
    <t>Human Ressource Management</t>
  </si>
  <si>
    <t>Business Strategy</t>
  </si>
  <si>
    <t>PB i Innovation og Entrepreneurship</t>
  </si>
  <si>
    <t>Intrapreneurship - Become a game changer</t>
  </si>
  <si>
    <t>From Idea to Launch, del 1</t>
  </si>
  <si>
    <t>From Idea to Launch, del 2</t>
  </si>
  <si>
    <t>Entrepreneurship - Start your own business</t>
  </si>
  <si>
    <t>Salgsledelse og virksomhedens salgsudvikling</t>
  </si>
  <si>
    <t>Brancher og konkurrenter</t>
  </si>
  <si>
    <t>Medarbejder- og organisationsudvikling samt virksomhedsdrift</t>
  </si>
  <si>
    <t>Medarbejder- og organisationsudvikling</t>
  </si>
  <si>
    <t>PB i Sportsmanagement</t>
  </si>
  <si>
    <t>Web programmering - Frontend</t>
  </si>
  <si>
    <t>Web programmering - Backend og Python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</si>
</sst>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Arial"/>
    </font>
    <font>
      <sz val="11"/>
      <color rgb="FF000000"/>
      <name val="Verdana"/>
      <family val="2"/>
    </font>
    <font>
      <u/>
      <sz val="11"/>
      <color theme="10"/>
      <name val="Arial"/>
      <family val="2"/>
    </font>
    <font>
      <sz val="8"/>
      <color rgb="FF000000"/>
      <name val="Verdana"/>
      <family val="2"/>
    </font>
    <font>
      <sz val="12"/>
      <color rgb="FF000000"/>
      <name val="Verdana"/>
      <family val="2"/>
    </font>
    <font>
      <i/>
      <sz val="8"/>
      <color rgb="FF000000"/>
      <name val="Verdana"/>
      <family val="2"/>
    </font>
    <font>
      <sz val="9"/>
      <color rgb="FF000000"/>
      <name val="Arial"/>
      <family val="2"/>
    </font>
    <font>
      <b/>
      <sz val="10"/>
      <color rgb="FF00858F"/>
      <name val="Segoe UI"/>
      <family val="2"/>
    </font>
    <font>
      <b/>
      <sz val="10"/>
      <color rgb="FF00858F"/>
      <name val="Segoe UI"/>
      <family val="2"/>
    </font>
    <font>
      <sz val="10"/>
      <color rgb="FF00858F"/>
      <name val="Segoe UI"/>
      <family val="2"/>
    </font>
    <font>
      <b/>
      <u/>
      <sz val="9"/>
      <color rgb="FF000000"/>
      <name val="Segoe UI"/>
      <family val="2"/>
    </font>
    <font>
      <sz val="9"/>
      <color rgb="FF000000"/>
      <name val="Segoe UI"/>
      <family val="2"/>
    </font>
    <font>
      <u/>
      <sz val="9"/>
      <color rgb="FF000000"/>
      <name val="Segoe UI"/>
      <family val="2"/>
    </font>
    <font>
      <b/>
      <sz val="9"/>
      <color rgb="FF000000"/>
      <name val="Segoe UI"/>
      <family val="2"/>
    </font>
    <font>
      <b/>
      <sz val="11"/>
      <color rgb="FF000000"/>
      <name val="Arial"/>
      <family val="2"/>
    </font>
    <font>
      <b/>
      <sz val="10"/>
      <color rgb="FF00858F"/>
      <name val="Segoe UI"/>
    </font>
    <font>
      <sz val="9"/>
      <color rgb="FF000000"/>
      <name val="Arial"/>
    </font>
    <font>
      <sz val="11"/>
      <color rgb="FF000000"/>
      <name val="Arial"/>
      <family val="2"/>
    </font>
    <font>
      <sz val="9"/>
      <color theme="1"/>
      <name val="Calibri"/>
      <family val="2"/>
      <scheme val="minor"/>
    </font>
    <font>
      <b/>
      <sz val="9"/>
      <color rgb="FF00858F"/>
      <name val="Segoe UI"/>
      <family val="2"/>
    </font>
    <font>
      <sz val="9"/>
      <color rgb="FF00858F"/>
      <name val="Segoe UI"/>
      <family val="2"/>
    </font>
    <font>
      <b/>
      <u/>
      <sz val="9"/>
      <color theme="1"/>
      <name val="Calibri"/>
      <family val="2"/>
      <scheme val="minor"/>
    </font>
    <font>
      <b/>
      <u/>
      <sz val="9"/>
      <color rgb="FF000000"/>
      <name val="Calibri"/>
      <family val="2"/>
      <scheme val="minor"/>
    </font>
    <font>
      <sz val="9"/>
      <color rgb="FF000000"/>
      <name val="Calibri"/>
      <family val="2"/>
      <scheme val="minor"/>
    </font>
    <font>
      <sz val="12"/>
      <color theme="1"/>
      <name val="Verdana"/>
      <family val="2"/>
    </font>
    <font>
      <sz val="9"/>
      <color indexed="81"/>
      <name val="Tahoma"/>
      <charset val="1"/>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s>
  <borders count="3">
    <border>
      <left/>
      <right/>
      <top/>
      <bottom/>
      <diagonal/>
    </border>
    <border>
      <left/>
      <right/>
      <top/>
      <bottom/>
      <diagonal/>
    </border>
    <border>
      <left/>
      <right/>
      <top/>
      <bottom style="thin">
        <color rgb="FFA1A8AD"/>
      </bottom>
      <diagonal/>
    </border>
  </borders>
  <cellStyleXfs count="2">
    <xf numFmtId="0" fontId="0" fillId="0" borderId="0"/>
    <xf numFmtId="0" fontId="2" fillId="0" borderId="0" applyNumberFormat="0" applyFill="0" applyBorder="0" applyAlignment="0" applyProtection="0"/>
  </cellStyleXfs>
  <cellXfs count="65">
    <xf numFmtId="0" fontId="0" fillId="0" borderId="0" xfId="0" applyFont="1" applyFill="1" applyBorder="1"/>
    <xf numFmtId="0" fontId="1" fillId="0" borderId="0" xfId="0" applyFont="1" applyFill="1" applyBorder="1"/>
    <xf numFmtId="0" fontId="5" fillId="0" borderId="1" xfId="0" applyFont="1" applyFill="1" applyBorder="1"/>
    <xf numFmtId="0" fontId="0" fillId="0" borderId="1" xfId="0" applyFont="1" applyFill="1" applyBorder="1"/>
    <xf numFmtId="0" fontId="3" fillId="0" borderId="0" xfId="0" applyFont="1" applyFill="1" applyBorder="1" applyAlignment="1">
      <alignment vertical="top" wrapText="1"/>
    </xf>
    <xf numFmtId="0" fontId="7" fillId="0" borderId="2" xfId="0" applyFont="1" applyFill="1" applyBorder="1" applyAlignment="1">
      <alignment horizontal="left" vertical="top"/>
    </xf>
    <xf numFmtId="0" fontId="8" fillId="0" borderId="2" xfId="0" applyFont="1" applyFill="1" applyBorder="1" applyAlignment="1">
      <alignment horizontal="left" vertical="top"/>
    </xf>
    <xf numFmtId="0" fontId="8" fillId="0" borderId="2" xfId="0" applyFont="1" applyFill="1" applyBorder="1" applyAlignment="1">
      <alignment horizontal="right" vertical="top"/>
    </xf>
    <xf numFmtId="0" fontId="9" fillId="0" borderId="2" xfId="0" applyFont="1" applyFill="1" applyBorder="1" applyAlignment="1">
      <alignment horizontal="left" vertical="top"/>
    </xf>
    <xf numFmtId="0" fontId="9" fillId="0" borderId="2" xfId="0" applyFont="1" applyFill="1" applyBorder="1" applyAlignment="1">
      <alignment horizontal="right" vertical="top"/>
    </xf>
    <xf numFmtId="0" fontId="10" fillId="4" borderId="1" xfId="0" applyFont="1" applyFill="1" applyBorder="1" applyAlignment="1">
      <alignment horizontal="left" vertical="top"/>
    </xf>
    <xf numFmtId="0" fontId="11" fillId="4" borderId="1" xfId="0" applyFont="1" applyFill="1" applyBorder="1" applyAlignment="1">
      <alignment horizontal="left" vertical="top"/>
    </xf>
    <xf numFmtId="37" fontId="11" fillId="4" borderId="1" xfId="0" applyNumberFormat="1" applyFont="1" applyFill="1" applyBorder="1" applyAlignment="1">
      <alignment vertical="top"/>
    </xf>
    <xf numFmtId="39" fontId="11" fillId="4" borderId="1" xfId="0" applyNumberFormat="1" applyFont="1" applyFill="1" applyBorder="1" applyAlignment="1">
      <alignment vertical="top"/>
    </xf>
    <xf numFmtId="0" fontId="10" fillId="3" borderId="1" xfId="0" applyFont="1" applyFill="1" applyBorder="1" applyAlignment="1">
      <alignment horizontal="left" vertical="top"/>
    </xf>
    <xf numFmtId="0" fontId="11" fillId="3" borderId="1" xfId="0" applyFont="1" applyFill="1" applyBorder="1" applyAlignment="1">
      <alignment horizontal="left" vertical="top"/>
    </xf>
    <xf numFmtId="37" fontId="11" fillId="3" borderId="1" xfId="0" applyNumberFormat="1" applyFont="1" applyFill="1" applyBorder="1" applyAlignment="1">
      <alignment vertical="top"/>
    </xf>
    <xf numFmtId="39" fontId="11" fillId="3" borderId="1" xfId="0" applyNumberFormat="1" applyFont="1" applyFill="1" applyBorder="1" applyAlignment="1">
      <alignment vertical="top"/>
    </xf>
    <xf numFmtId="0" fontId="7" fillId="0" borderId="2" xfId="0" applyFont="1" applyFill="1" applyBorder="1" applyAlignment="1">
      <alignment horizontal="right" vertical="top"/>
    </xf>
    <xf numFmtId="1" fontId="9" fillId="0" borderId="2" xfId="0" applyNumberFormat="1" applyFont="1" applyFill="1" applyBorder="1" applyAlignment="1">
      <alignment horizontal="left" vertical="top"/>
    </xf>
    <xf numFmtId="1" fontId="11" fillId="3" borderId="1" xfId="0" applyNumberFormat="1" applyFont="1" applyFill="1" applyBorder="1" applyAlignment="1">
      <alignment horizontal="left" vertical="top"/>
    </xf>
    <xf numFmtId="1" fontId="11" fillId="4" borderId="1" xfId="0" applyNumberFormat="1" applyFont="1" applyFill="1" applyBorder="1" applyAlignment="1">
      <alignment horizontal="left" vertical="top"/>
    </xf>
    <xf numFmtId="1" fontId="7" fillId="0" borderId="2" xfId="0" applyNumberFormat="1" applyFont="1" applyFill="1" applyBorder="1" applyAlignment="1">
      <alignment horizontal="left" vertical="top"/>
    </xf>
    <xf numFmtId="1" fontId="12" fillId="4" borderId="1" xfId="0" applyNumberFormat="1" applyFont="1" applyFill="1" applyBorder="1" applyAlignment="1">
      <alignment horizontal="left" vertical="top"/>
    </xf>
    <xf numFmtId="1" fontId="0" fillId="0" borderId="0" xfId="0" applyNumberFormat="1" applyFont="1" applyFill="1" applyBorder="1" applyAlignment="1">
      <alignment horizontal="left"/>
    </xf>
    <xf numFmtId="0" fontId="13" fillId="4" borderId="1" xfId="0" applyFont="1" applyFill="1" applyBorder="1" applyAlignment="1">
      <alignment horizontal="left" vertical="top"/>
    </xf>
    <xf numFmtId="37" fontId="13" fillId="3" borderId="1" xfId="0" applyNumberFormat="1" applyFont="1" applyFill="1" applyBorder="1" applyAlignment="1">
      <alignment vertical="top"/>
    </xf>
    <xf numFmtId="37" fontId="13" fillId="4" borderId="1" xfId="0" applyNumberFormat="1" applyFont="1" applyFill="1" applyBorder="1" applyAlignment="1">
      <alignment vertical="top"/>
    </xf>
    <xf numFmtId="0" fontId="14" fillId="0" borderId="0" xfId="0" applyFont="1" applyFill="1" applyBorder="1"/>
    <xf numFmtId="0" fontId="15" fillId="0" borderId="2" xfId="0" applyFont="1" applyFill="1" applyBorder="1" applyAlignment="1">
      <alignment horizontal="left" vertical="top" wrapText="1"/>
    </xf>
    <xf numFmtId="0" fontId="0" fillId="0" borderId="0" xfId="0" applyFont="1" applyFill="1" applyBorder="1" applyAlignment="1">
      <alignment wrapText="1"/>
    </xf>
    <xf numFmtId="37" fontId="11" fillId="0" borderId="1" xfId="0" applyNumberFormat="1" applyFont="1" applyFill="1" applyBorder="1" applyAlignment="1">
      <alignment vertical="top"/>
    </xf>
    <xf numFmtId="39" fontId="11" fillId="0" borderId="1" xfId="0" applyNumberFormat="1" applyFont="1" applyFill="1" applyBorder="1" applyAlignment="1">
      <alignment vertical="top"/>
    </xf>
    <xf numFmtId="0" fontId="11" fillId="0" borderId="1" xfId="0" applyFont="1" applyFill="1" applyBorder="1" applyAlignment="1">
      <alignment horizontal="left" vertical="top"/>
    </xf>
    <xf numFmtId="0" fontId="17" fillId="0" borderId="0" xfId="0" applyFont="1" applyFill="1" applyBorder="1"/>
    <xf numFmtId="0" fontId="10"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19" fillId="0" borderId="2" xfId="0" applyFont="1" applyBorder="1" applyAlignment="1">
      <alignment horizontal="left" vertical="top"/>
    </xf>
    <xf numFmtId="0" fontId="20" fillId="0" borderId="2" xfId="0" applyFont="1" applyBorder="1" applyAlignment="1">
      <alignment horizontal="left" vertical="top"/>
    </xf>
    <xf numFmtId="1" fontId="20" fillId="0" borderId="2" xfId="0" applyNumberFormat="1" applyFont="1" applyBorder="1" applyAlignment="1">
      <alignment horizontal="left" vertical="top"/>
    </xf>
    <xf numFmtId="0" fontId="20" fillId="0" borderId="2" xfId="0" applyFont="1" applyBorder="1" applyAlignment="1">
      <alignment horizontal="right" vertical="top"/>
    </xf>
    <xf numFmtId="0" fontId="21" fillId="0" borderId="0" xfId="0" applyFont="1"/>
    <xf numFmtId="0" fontId="18" fillId="0" borderId="0" xfId="0" applyFont="1"/>
    <xf numFmtId="0" fontId="18" fillId="0" borderId="0" xfId="0" applyFont="1" applyFill="1" applyBorder="1"/>
    <xf numFmtId="0" fontId="18" fillId="0" borderId="1" xfId="0" applyFont="1" applyFill="1" applyBorder="1"/>
    <xf numFmtId="0" fontId="0" fillId="0" borderId="1" xfId="0" applyFont="1" applyFill="1" applyBorder="1" applyAlignment="1">
      <alignment wrapText="1"/>
    </xf>
    <xf numFmtId="0" fontId="22" fillId="4" borderId="1" xfId="0" applyFont="1" applyFill="1" applyBorder="1" applyAlignment="1">
      <alignment horizontal="left" vertical="top"/>
    </xf>
    <xf numFmtId="0" fontId="23" fillId="4" borderId="1" xfId="0" applyFont="1" applyFill="1" applyBorder="1" applyAlignment="1">
      <alignment horizontal="left" vertical="top"/>
    </xf>
    <xf numFmtId="0" fontId="23" fillId="0" borderId="0" xfId="0" applyFont="1" applyFill="1" applyBorder="1"/>
    <xf numFmtId="0" fontId="23" fillId="4" borderId="1" xfId="0" applyFont="1" applyFill="1" applyBorder="1" applyAlignment="1">
      <alignment horizontal="right" vertical="top"/>
    </xf>
    <xf numFmtId="0" fontId="7" fillId="0" borderId="2" xfId="0" applyFont="1" applyFill="1" applyBorder="1" applyAlignment="1">
      <alignment horizontal="left" vertical="top" wrapText="1"/>
    </xf>
    <xf numFmtId="2" fontId="11" fillId="0" borderId="1" xfId="0" applyNumberFormat="1" applyFont="1" applyFill="1" applyBorder="1" applyAlignment="1">
      <alignment horizontal="left" vertical="top"/>
    </xf>
    <xf numFmtId="0" fontId="4"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2" fillId="2" borderId="0" xfId="1" applyFill="1" applyBorder="1" applyAlignment="1">
      <alignment horizontal="center"/>
    </xf>
    <xf numFmtId="0" fontId="2" fillId="0" borderId="0" xfId="1" applyFill="1" applyBorder="1" applyAlignment="1">
      <alignment horizontal="left"/>
    </xf>
    <xf numFmtId="0" fontId="2" fillId="0" borderId="1" xfId="1" applyBorder="1"/>
    <xf numFmtId="0" fontId="2" fillId="0" borderId="1" xfId="1" applyFill="1" applyBorder="1" applyAlignment="1">
      <alignment horizontal="left"/>
    </xf>
    <xf numFmtId="0" fontId="4" fillId="0" borderId="1" xfId="0" applyFont="1" applyFill="1" applyBorder="1" applyAlignment="1">
      <alignment horizontal="center"/>
    </xf>
    <xf numFmtId="0" fontId="24" fillId="0" borderId="0" xfId="0" applyFont="1" applyAlignment="1">
      <alignment horizontal="center"/>
    </xf>
    <xf numFmtId="0" fontId="18" fillId="0" borderId="0" xfId="0" applyFont="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horizontal="center"/>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zoomScale="90" zoomScaleNormal="90" workbookViewId="0">
      <selection activeCell="A10" sqref="A10:E10"/>
    </sheetView>
  </sheetViews>
  <sheetFormatPr defaultRowHeight="14.25" x14ac:dyDescent="0.2"/>
  <cols>
    <col min="1" max="1" width="52.25" style="1" customWidth="1"/>
  </cols>
  <sheetData>
    <row r="1" spans="1:5" ht="50.1" customHeight="1" x14ac:dyDescent="0.2">
      <c r="A1" s="54" t="s">
        <v>20</v>
      </c>
      <c r="B1" s="54"/>
      <c r="C1" s="54"/>
      <c r="D1" s="54"/>
      <c r="E1" s="54"/>
    </row>
    <row r="2" spans="1:5" x14ac:dyDescent="0.2">
      <c r="A2" s="56">
        <v>2019</v>
      </c>
      <c r="B2" s="56"/>
      <c r="C2" s="56"/>
      <c r="D2" s="56"/>
      <c r="E2" s="56"/>
    </row>
    <row r="3" spans="1:5" s="3" customFormat="1" x14ac:dyDescent="0.2">
      <c r="A3" s="57" t="s">
        <v>21</v>
      </c>
      <c r="B3" s="57"/>
      <c r="C3" s="57"/>
      <c r="D3" s="57"/>
      <c r="E3" s="57"/>
    </row>
    <row r="4" spans="1:5" s="3" customFormat="1" x14ac:dyDescent="0.2">
      <c r="A4" s="58" t="s">
        <v>16</v>
      </c>
      <c r="B4" s="58"/>
      <c r="C4" s="58"/>
      <c r="D4" s="58"/>
      <c r="E4" s="58"/>
    </row>
    <row r="5" spans="1:5" s="3" customFormat="1" x14ac:dyDescent="0.2">
      <c r="A5" s="56">
        <v>2020</v>
      </c>
      <c r="B5" s="56"/>
      <c r="C5" s="56"/>
      <c r="D5" s="56"/>
      <c r="E5" s="56"/>
    </row>
    <row r="6" spans="1:5" s="3" customFormat="1" x14ac:dyDescent="0.2">
      <c r="A6" s="59" t="s">
        <v>15</v>
      </c>
      <c r="B6" s="59"/>
      <c r="C6" s="59"/>
      <c r="D6" s="59"/>
      <c r="E6" s="59"/>
    </row>
    <row r="7" spans="1:5" s="3" customFormat="1" x14ac:dyDescent="0.2">
      <c r="A7" s="59" t="s">
        <v>16</v>
      </c>
      <c r="B7" s="59"/>
      <c r="C7" s="59"/>
      <c r="D7" s="59"/>
      <c r="E7" s="59"/>
    </row>
    <row r="8" spans="1:5" s="3" customFormat="1" x14ac:dyDescent="0.2">
      <c r="A8" s="56">
        <v>2021</v>
      </c>
      <c r="B8" s="56"/>
      <c r="C8" s="56"/>
      <c r="D8" s="56"/>
      <c r="E8" s="56"/>
    </row>
    <row r="9" spans="1:5" s="3" customFormat="1" x14ac:dyDescent="0.2">
      <c r="A9" s="59" t="s">
        <v>15</v>
      </c>
      <c r="B9" s="59"/>
      <c r="C9" s="59"/>
      <c r="D9" s="59"/>
      <c r="E9" s="59"/>
    </row>
    <row r="10" spans="1:5" s="3" customFormat="1" x14ac:dyDescent="0.2">
      <c r="A10" s="59" t="s">
        <v>16</v>
      </c>
      <c r="B10" s="59"/>
      <c r="C10" s="59"/>
      <c r="D10" s="59"/>
      <c r="E10" s="59"/>
    </row>
    <row r="11" spans="1:5" ht="275.45" customHeight="1" x14ac:dyDescent="0.2">
      <c r="A11" s="55" t="s">
        <v>19</v>
      </c>
      <c r="B11" s="55"/>
      <c r="C11" s="55"/>
      <c r="D11" s="55"/>
      <c r="E11" s="55"/>
    </row>
    <row r="12" spans="1:5" x14ac:dyDescent="0.2">
      <c r="A12" s="4"/>
      <c r="B12" s="4"/>
      <c r="C12" s="4"/>
      <c r="D12" s="4"/>
      <c r="E12" s="4"/>
    </row>
    <row r="13" spans="1:5" x14ac:dyDescent="0.2">
      <c r="A13" s="4"/>
      <c r="B13" s="4"/>
      <c r="C13" s="4"/>
      <c r="D13" s="4"/>
      <c r="E13" s="4"/>
    </row>
    <row r="14" spans="1:5" x14ac:dyDescent="0.2">
      <c r="A14" s="4"/>
      <c r="B14" s="4"/>
      <c r="C14" s="4"/>
      <c r="D14" s="4"/>
      <c r="E14" s="4"/>
    </row>
    <row r="15" spans="1:5" x14ac:dyDescent="0.2">
      <c r="A15" s="4"/>
      <c r="B15" s="4"/>
      <c r="C15" s="4"/>
      <c r="D15" s="4"/>
      <c r="E15" s="4"/>
    </row>
    <row r="16" spans="1:5" x14ac:dyDescent="0.2">
      <c r="A16" s="4"/>
      <c r="B16" s="4"/>
      <c r="C16" s="4"/>
      <c r="D16" s="4"/>
      <c r="E16" s="4"/>
    </row>
    <row r="17" spans="1:1" x14ac:dyDescent="0.2">
      <c r="A17" s="2"/>
    </row>
  </sheetData>
  <mergeCells count="11">
    <mergeCell ref="A1:E1"/>
    <mergeCell ref="A11:E11"/>
    <mergeCell ref="A2:E2"/>
    <mergeCell ref="A3:E3"/>
    <mergeCell ref="A4:E4"/>
    <mergeCell ref="A8:E8"/>
    <mergeCell ref="A5:E5"/>
    <mergeCell ref="A6:E6"/>
    <mergeCell ref="A7:E7"/>
    <mergeCell ref="A9:E9"/>
    <mergeCell ref="A10:E10"/>
  </mergeCells>
  <hyperlinks>
    <hyperlink ref="A2" location="'2016'!A1" display="'2016'!A1" xr:uid="{00000000-0004-0000-0000-000000000000}"/>
    <hyperlink ref="A2:E2" location="'2019'!A1" display="'2019'!A1" xr:uid="{00000000-0004-0000-0000-000001000000}"/>
    <hyperlink ref="A3:E3" location="'2019'!A1" display="Sommerekssamen" xr:uid="{00000000-0004-0000-0000-000002000000}"/>
    <hyperlink ref="A5:E5" location="'2020'!A1" display="'2020'!A1" xr:uid="{00000000-0004-0000-0000-000003000000}"/>
    <hyperlink ref="A6:E6" location="'2020'!A1" display="Sommereksamen" xr:uid="{00000000-0004-0000-0000-000004000000}"/>
    <hyperlink ref="A4:E4" location="'2019'!A220" display="Vintereksamen" xr:uid="{00000000-0004-0000-0000-000005000000}"/>
    <hyperlink ref="A8:E8" location="'2021'!A1" display="'2021'!A1" xr:uid="{D9739A58-0B35-48A4-A8EA-FBCB3BD71819}"/>
    <hyperlink ref="A9:E9" location="'2021'!A1" display="Sommereksamen" xr:uid="{92B7FBA2-C078-46D2-B73B-6EFC07B7C8E5}"/>
    <hyperlink ref="A10:E10" location="'2021'!A170" display="Vintereksamen" xr:uid="{52D049B6-9803-43BA-9482-F7690CF6CAA4}"/>
    <hyperlink ref="A7:E7" location="'2020'!A270" display="Vintereksamen" xr:uid="{F2F14BC0-71A0-4FFA-B1DF-6663F491354C}"/>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28"/>
  <sheetViews>
    <sheetView topLeftCell="A208" workbookViewId="0">
      <selection sqref="A1:F1"/>
    </sheetView>
  </sheetViews>
  <sheetFormatPr defaultRowHeight="15" x14ac:dyDescent="0.25"/>
  <cols>
    <col min="1" max="1" width="34.375" style="28" bestFit="1" customWidth="1"/>
    <col min="2" max="2" width="57.125" bestFit="1" customWidth="1"/>
    <col min="3" max="3" width="9.75" style="24" bestFit="1" customWidth="1"/>
    <col min="4" max="4" width="9.75" style="3" customWidth="1"/>
    <col min="5" max="5" width="22.25" bestFit="1" customWidth="1"/>
    <col min="6" max="6" width="27.75" bestFit="1" customWidth="1"/>
    <col min="7" max="7" width="11.125" bestFit="1" customWidth="1"/>
    <col min="8" max="8" width="16.125" bestFit="1" customWidth="1"/>
    <col min="9" max="9" width="10.375" bestFit="1" customWidth="1"/>
  </cols>
  <sheetData>
    <row r="1" spans="1:9" s="3" customFormat="1" x14ac:dyDescent="0.2">
      <c r="A1" s="60" t="s">
        <v>22</v>
      </c>
      <c r="B1" s="60"/>
      <c r="C1" s="60"/>
      <c r="D1" s="60"/>
      <c r="E1" s="60"/>
      <c r="F1" s="60"/>
    </row>
    <row r="2" spans="1:9" ht="14.25" x14ac:dyDescent="0.2">
      <c r="A2" s="5" t="s">
        <v>23</v>
      </c>
      <c r="B2" s="8" t="s">
        <v>24</v>
      </c>
      <c r="C2" s="19" t="s">
        <v>219</v>
      </c>
      <c r="D2" s="8"/>
      <c r="E2" s="9" t="s">
        <v>25</v>
      </c>
      <c r="F2" s="9" t="s">
        <v>26</v>
      </c>
      <c r="G2" s="6"/>
      <c r="H2" s="7"/>
      <c r="I2" s="7"/>
    </row>
    <row r="3" spans="1:9" ht="14.25" x14ac:dyDescent="0.2">
      <c r="A3" s="14" t="s">
        <v>8</v>
      </c>
      <c r="B3" s="15" t="s">
        <v>27</v>
      </c>
      <c r="C3" s="20" t="s">
        <v>28</v>
      </c>
      <c r="D3" s="15" t="s">
        <v>221</v>
      </c>
      <c r="E3" s="16">
        <v>48</v>
      </c>
      <c r="F3" s="17">
        <v>7.5416666666666696</v>
      </c>
    </row>
    <row r="4" spans="1:9" ht="14.25" x14ac:dyDescent="0.2">
      <c r="A4" s="14"/>
      <c r="B4" s="15" t="s">
        <v>29</v>
      </c>
      <c r="C4" s="20" t="s">
        <v>28</v>
      </c>
      <c r="D4" s="15" t="s">
        <v>221</v>
      </c>
      <c r="E4" s="16">
        <v>33</v>
      </c>
      <c r="F4" s="17">
        <v>9.5757575757575797</v>
      </c>
    </row>
    <row r="5" spans="1:9" ht="14.25" x14ac:dyDescent="0.2">
      <c r="A5" s="14"/>
      <c r="B5" s="15" t="s">
        <v>30</v>
      </c>
      <c r="C5" s="20" t="s">
        <v>28</v>
      </c>
      <c r="D5" s="15" t="s">
        <v>221</v>
      </c>
      <c r="E5" s="16">
        <v>47</v>
      </c>
      <c r="F5" s="17">
        <v>6</v>
      </c>
    </row>
    <row r="6" spans="1:9" ht="14.25" x14ac:dyDescent="0.2">
      <c r="A6" s="14"/>
      <c r="B6" s="15" t="s">
        <v>31</v>
      </c>
      <c r="C6" s="20" t="s">
        <v>28</v>
      </c>
      <c r="D6" s="15" t="s">
        <v>221</v>
      </c>
      <c r="E6" s="16">
        <v>37</v>
      </c>
      <c r="F6" s="17">
        <v>10.054054054054101</v>
      </c>
    </row>
    <row r="7" spans="1:9" ht="14.25" x14ac:dyDescent="0.2">
      <c r="A7" s="14"/>
      <c r="B7" s="15" t="s">
        <v>32</v>
      </c>
      <c r="C7" s="20" t="s">
        <v>28</v>
      </c>
      <c r="D7" s="15" t="s">
        <v>221</v>
      </c>
      <c r="E7" s="16">
        <v>113</v>
      </c>
      <c r="F7" s="17">
        <v>8.3893805309734493</v>
      </c>
    </row>
    <row r="8" spans="1:9" ht="14.25" x14ac:dyDescent="0.2">
      <c r="A8" s="14"/>
      <c r="B8" s="15" t="s">
        <v>33</v>
      </c>
      <c r="C8" s="20" t="s">
        <v>28</v>
      </c>
      <c r="D8" s="15" t="s">
        <v>221</v>
      </c>
      <c r="E8" s="16">
        <v>114</v>
      </c>
      <c r="F8" s="17">
        <v>9.2368421052631593</v>
      </c>
    </row>
    <row r="9" spans="1:9" ht="14.25" x14ac:dyDescent="0.2">
      <c r="A9" s="10" t="s">
        <v>0</v>
      </c>
      <c r="B9" s="11" t="s">
        <v>34</v>
      </c>
      <c r="C9" s="21" t="s">
        <v>28</v>
      </c>
      <c r="D9" s="12" t="s">
        <v>221</v>
      </c>
      <c r="E9" s="12">
        <v>43</v>
      </c>
      <c r="F9" s="13">
        <v>6.0930232558139501</v>
      </c>
    </row>
    <row r="10" spans="1:9" ht="14.25" x14ac:dyDescent="0.2">
      <c r="A10" s="10"/>
      <c r="B10" s="11" t="s">
        <v>35</v>
      </c>
      <c r="C10" s="21" t="s">
        <v>28</v>
      </c>
      <c r="D10" s="12" t="s">
        <v>221</v>
      </c>
      <c r="E10" s="12">
        <v>47</v>
      </c>
      <c r="F10" s="13">
        <v>7.6170212765957404</v>
      </c>
    </row>
    <row r="11" spans="1:9" ht="14.25" x14ac:dyDescent="0.2">
      <c r="A11" s="10"/>
      <c r="B11" s="11" t="s">
        <v>36</v>
      </c>
      <c r="C11" s="21" t="s">
        <v>28</v>
      </c>
      <c r="D11" s="12" t="s">
        <v>221</v>
      </c>
      <c r="E11" s="12">
        <v>1</v>
      </c>
      <c r="F11" s="13"/>
    </row>
    <row r="12" spans="1:9" ht="14.25" x14ac:dyDescent="0.2">
      <c r="A12" s="10"/>
      <c r="B12" s="11" t="s">
        <v>37</v>
      </c>
      <c r="C12" s="21" t="s">
        <v>28</v>
      </c>
      <c r="D12" s="12" t="s">
        <v>221</v>
      </c>
      <c r="E12" s="12">
        <v>52</v>
      </c>
      <c r="F12" s="13">
        <v>7.7884615384615401</v>
      </c>
    </row>
    <row r="13" spans="1:9" ht="14.25" x14ac:dyDescent="0.2">
      <c r="A13" s="10"/>
      <c r="B13" s="11" t="s">
        <v>38</v>
      </c>
      <c r="C13" s="21" t="s">
        <v>28</v>
      </c>
      <c r="D13" s="12" t="s">
        <v>221</v>
      </c>
      <c r="E13" s="12">
        <v>0</v>
      </c>
      <c r="F13" s="13"/>
    </row>
    <row r="14" spans="1:9" ht="14.25" x14ac:dyDescent="0.2">
      <c r="A14" s="10"/>
      <c r="B14" s="11" t="s">
        <v>39</v>
      </c>
      <c r="C14" s="21" t="s">
        <v>28</v>
      </c>
      <c r="D14" s="12" t="s">
        <v>221</v>
      </c>
      <c r="E14" s="12">
        <v>2</v>
      </c>
      <c r="F14" s="13"/>
    </row>
    <row r="15" spans="1:9" ht="14.25" x14ac:dyDescent="0.2">
      <c r="A15" s="10"/>
      <c r="B15" s="11" t="s">
        <v>40</v>
      </c>
      <c r="C15" s="21" t="s">
        <v>28</v>
      </c>
      <c r="D15" s="12" t="s">
        <v>221</v>
      </c>
      <c r="E15" s="12">
        <v>1</v>
      </c>
      <c r="F15" s="13"/>
    </row>
    <row r="16" spans="1:9" ht="14.25" x14ac:dyDescent="0.2">
      <c r="A16" s="10"/>
      <c r="B16" s="11" t="s">
        <v>41</v>
      </c>
      <c r="C16" s="21" t="s">
        <v>28</v>
      </c>
      <c r="D16" s="12" t="s">
        <v>221</v>
      </c>
      <c r="E16" s="12">
        <v>8</v>
      </c>
      <c r="F16" s="13">
        <v>3.25</v>
      </c>
    </row>
    <row r="17" spans="1:6" ht="14.25" x14ac:dyDescent="0.2">
      <c r="A17" s="10"/>
      <c r="B17" s="11" t="s">
        <v>42</v>
      </c>
      <c r="C17" s="21" t="s">
        <v>28</v>
      </c>
      <c r="D17" s="12" t="s">
        <v>221</v>
      </c>
      <c r="E17" s="12">
        <v>44</v>
      </c>
      <c r="F17" s="13">
        <v>5.0681818181818201</v>
      </c>
    </row>
    <row r="18" spans="1:6" ht="14.25" x14ac:dyDescent="0.2">
      <c r="A18" s="14" t="s">
        <v>1</v>
      </c>
      <c r="B18" s="15" t="s">
        <v>43</v>
      </c>
      <c r="C18" s="20" t="s">
        <v>28</v>
      </c>
      <c r="D18" s="15" t="s">
        <v>221</v>
      </c>
      <c r="E18" s="16">
        <v>0</v>
      </c>
      <c r="F18" s="17"/>
    </row>
    <row r="19" spans="1:6" ht="14.25" x14ac:dyDescent="0.2">
      <c r="A19" s="14"/>
      <c r="B19" s="15" t="s">
        <v>34</v>
      </c>
      <c r="C19" s="20" t="s">
        <v>28</v>
      </c>
      <c r="D19" s="15" t="s">
        <v>221</v>
      </c>
      <c r="E19" s="16">
        <v>22</v>
      </c>
      <c r="F19" s="17">
        <v>7.4545454545454497</v>
      </c>
    </row>
    <row r="20" spans="1:6" ht="14.25" x14ac:dyDescent="0.2">
      <c r="A20" s="14"/>
      <c r="B20" s="15" t="s">
        <v>35</v>
      </c>
      <c r="C20" s="20" t="s">
        <v>28</v>
      </c>
      <c r="D20" s="15" t="s">
        <v>221</v>
      </c>
      <c r="E20" s="16">
        <v>21</v>
      </c>
      <c r="F20" s="17">
        <v>8.8571428571428594</v>
      </c>
    </row>
    <row r="21" spans="1:6" ht="14.25" x14ac:dyDescent="0.2">
      <c r="A21" s="14"/>
      <c r="B21" s="15" t="s">
        <v>44</v>
      </c>
      <c r="C21" s="20" t="s">
        <v>28</v>
      </c>
      <c r="D21" s="15" t="s">
        <v>221</v>
      </c>
      <c r="E21" s="16">
        <v>34</v>
      </c>
      <c r="F21" s="17">
        <v>7.3793103448275899</v>
      </c>
    </row>
    <row r="22" spans="1:6" ht="14.25" x14ac:dyDescent="0.2">
      <c r="A22" s="14"/>
      <c r="B22" s="15" t="s">
        <v>45</v>
      </c>
      <c r="C22" s="20" t="s">
        <v>28</v>
      </c>
      <c r="D22" s="15" t="s">
        <v>221</v>
      </c>
      <c r="E22" s="16">
        <v>15</v>
      </c>
      <c r="F22" s="17">
        <v>7.2666666666666702</v>
      </c>
    </row>
    <row r="23" spans="1:6" ht="14.25" x14ac:dyDescent="0.2">
      <c r="A23" s="14"/>
      <c r="B23" s="15" t="s">
        <v>46</v>
      </c>
      <c r="C23" s="20" t="s">
        <v>28</v>
      </c>
      <c r="D23" s="15" t="s">
        <v>221</v>
      </c>
      <c r="E23" s="16">
        <v>29</v>
      </c>
      <c r="F23" s="17">
        <v>8.0344827586206904</v>
      </c>
    </row>
    <row r="24" spans="1:6" ht="14.25" x14ac:dyDescent="0.2">
      <c r="A24" s="14"/>
      <c r="B24" s="15" t="s">
        <v>47</v>
      </c>
      <c r="C24" s="20" t="s">
        <v>28</v>
      </c>
      <c r="D24" s="15" t="s">
        <v>221</v>
      </c>
      <c r="E24" s="16">
        <v>53</v>
      </c>
      <c r="F24" s="17">
        <v>5.5238095238095202</v>
      </c>
    </row>
    <row r="25" spans="1:6" ht="14.25" x14ac:dyDescent="0.2">
      <c r="A25" s="14"/>
      <c r="B25" s="15" t="s">
        <v>48</v>
      </c>
      <c r="C25" s="20" t="s">
        <v>28</v>
      </c>
      <c r="D25" s="15" t="s">
        <v>221</v>
      </c>
      <c r="E25" s="16">
        <v>81</v>
      </c>
      <c r="F25" s="17">
        <v>7.2098765432098801</v>
      </c>
    </row>
    <row r="26" spans="1:6" ht="14.25" x14ac:dyDescent="0.2">
      <c r="A26" s="14"/>
      <c r="B26" s="15" t="s">
        <v>49</v>
      </c>
      <c r="C26" s="20" t="s">
        <v>28</v>
      </c>
      <c r="D26" s="15" t="s">
        <v>221</v>
      </c>
      <c r="E26" s="16">
        <v>61</v>
      </c>
      <c r="F26" s="17">
        <v>8.4262295081967196</v>
      </c>
    </row>
    <row r="27" spans="1:6" ht="14.25" x14ac:dyDescent="0.2">
      <c r="A27" s="14"/>
      <c r="B27" s="15" t="s">
        <v>50</v>
      </c>
      <c r="C27" s="20" t="s">
        <v>28</v>
      </c>
      <c r="D27" s="15" t="s">
        <v>221</v>
      </c>
      <c r="E27" s="16">
        <v>1</v>
      </c>
      <c r="F27" s="17"/>
    </row>
    <row r="28" spans="1:6" ht="14.25" x14ac:dyDescent="0.2">
      <c r="A28" s="14"/>
      <c r="B28" s="15" t="s">
        <v>51</v>
      </c>
      <c r="C28" s="20" t="s">
        <v>28</v>
      </c>
      <c r="D28" s="15" t="s">
        <v>221</v>
      </c>
      <c r="E28" s="16">
        <v>1</v>
      </c>
      <c r="F28" s="17"/>
    </row>
    <row r="29" spans="1:6" ht="14.25" x14ac:dyDescent="0.2">
      <c r="A29" s="14"/>
      <c r="B29" s="15" t="s">
        <v>52</v>
      </c>
      <c r="C29" s="20" t="s">
        <v>28</v>
      </c>
      <c r="D29" s="15" t="s">
        <v>221</v>
      </c>
      <c r="E29" s="16">
        <v>22</v>
      </c>
      <c r="F29" s="17">
        <v>6.6363636363636402</v>
      </c>
    </row>
    <row r="30" spans="1:6" ht="14.25" x14ac:dyDescent="0.2">
      <c r="A30" s="14"/>
      <c r="B30" s="15" t="s">
        <v>53</v>
      </c>
      <c r="C30" s="20" t="s">
        <v>28</v>
      </c>
      <c r="D30" s="15" t="s">
        <v>221</v>
      </c>
      <c r="E30" s="16">
        <v>7</v>
      </c>
      <c r="F30" s="17">
        <v>5.4285714285714297</v>
      </c>
    </row>
    <row r="31" spans="1:6" ht="14.25" x14ac:dyDescent="0.2">
      <c r="A31" s="14"/>
      <c r="B31" s="15" t="s">
        <v>54</v>
      </c>
      <c r="C31" s="20" t="s">
        <v>28</v>
      </c>
      <c r="D31" s="15" t="s">
        <v>221</v>
      </c>
      <c r="E31" s="16">
        <v>25</v>
      </c>
      <c r="F31" s="17">
        <v>7.56</v>
      </c>
    </row>
    <row r="32" spans="1:6" ht="14.25" x14ac:dyDescent="0.2">
      <c r="A32" s="14"/>
      <c r="B32" s="15" t="s">
        <v>55</v>
      </c>
      <c r="C32" s="20" t="s">
        <v>28</v>
      </c>
      <c r="D32" s="15" t="s">
        <v>221</v>
      </c>
      <c r="E32" s="16">
        <v>38</v>
      </c>
      <c r="F32" s="17">
        <v>7.3157894736842097</v>
      </c>
    </row>
    <row r="33" spans="1:6" ht="14.25" x14ac:dyDescent="0.2">
      <c r="A33" s="14"/>
      <c r="B33" s="15" t="s">
        <v>56</v>
      </c>
      <c r="C33" s="20" t="s">
        <v>28</v>
      </c>
      <c r="D33" s="15" t="s">
        <v>221</v>
      </c>
      <c r="E33" s="16">
        <v>41</v>
      </c>
      <c r="F33" s="17">
        <v>5.0810810810810798</v>
      </c>
    </row>
    <row r="34" spans="1:6" ht="14.25" x14ac:dyDescent="0.2">
      <c r="A34" s="14"/>
      <c r="B34" s="15" t="s">
        <v>57</v>
      </c>
      <c r="C34" s="20" t="s">
        <v>28</v>
      </c>
      <c r="D34" s="15" t="s">
        <v>221</v>
      </c>
      <c r="E34" s="16">
        <v>1</v>
      </c>
      <c r="F34" s="17"/>
    </row>
    <row r="35" spans="1:6" ht="14.25" x14ac:dyDescent="0.2">
      <c r="A35" s="14"/>
      <c r="B35" s="15" t="s">
        <v>58</v>
      </c>
      <c r="C35" s="20" t="s">
        <v>28</v>
      </c>
      <c r="D35" s="15" t="s">
        <v>221</v>
      </c>
      <c r="E35" s="16">
        <v>29</v>
      </c>
      <c r="F35" s="17">
        <v>9.8620689655172402</v>
      </c>
    </row>
    <row r="36" spans="1:6" ht="14.25" x14ac:dyDescent="0.2">
      <c r="A36" s="14"/>
      <c r="B36" s="15" t="s">
        <v>59</v>
      </c>
      <c r="C36" s="20" t="s">
        <v>28</v>
      </c>
      <c r="D36" s="15" t="s">
        <v>221</v>
      </c>
      <c r="E36" s="16">
        <v>3</v>
      </c>
      <c r="F36" s="17"/>
    </row>
    <row r="37" spans="1:6" ht="14.25" x14ac:dyDescent="0.2">
      <c r="A37" s="10" t="s">
        <v>9</v>
      </c>
      <c r="B37" s="11" t="s">
        <v>60</v>
      </c>
      <c r="C37" s="21" t="s">
        <v>28</v>
      </c>
      <c r="D37" s="12" t="s">
        <v>221</v>
      </c>
      <c r="E37" s="12">
        <v>176</v>
      </c>
      <c r="F37" s="13">
        <v>7.0056818181818201</v>
      </c>
    </row>
    <row r="38" spans="1:6" ht="14.25" x14ac:dyDescent="0.2">
      <c r="A38" s="10"/>
      <c r="B38" s="11" t="s">
        <v>61</v>
      </c>
      <c r="C38" s="21" t="s">
        <v>28</v>
      </c>
      <c r="D38" s="12" t="s">
        <v>221</v>
      </c>
      <c r="E38" s="12">
        <v>154</v>
      </c>
      <c r="F38" s="13">
        <v>6.1753246753246804</v>
      </c>
    </row>
    <row r="39" spans="1:6" ht="14.25" x14ac:dyDescent="0.2">
      <c r="A39" s="10"/>
      <c r="B39" s="11" t="s">
        <v>62</v>
      </c>
      <c r="C39" s="21" t="s">
        <v>28</v>
      </c>
      <c r="D39" s="12" t="s">
        <v>221</v>
      </c>
      <c r="E39" s="12">
        <v>148</v>
      </c>
      <c r="F39" s="13">
        <v>3.3108108108108101</v>
      </c>
    </row>
    <row r="40" spans="1:6" ht="14.25" x14ac:dyDescent="0.2">
      <c r="A40" s="10"/>
      <c r="B40" s="11" t="s">
        <v>63</v>
      </c>
      <c r="C40" s="21" t="s">
        <v>28</v>
      </c>
      <c r="D40" s="12" t="s">
        <v>221</v>
      </c>
      <c r="E40" s="12">
        <v>172</v>
      </c>
      <c r="F40" s="13">
        <v>3.32558139534884</v>
      </c>
    </row>
    <row r="41" spans="1:6" ht="14.25" x14ac:dyDescent="0.2">
      <c r="A41" s="10"/>
      <c r="B41" s="11" t="s">
        <v>64</v>
      </c>
      <c r="C41" s="21" t="s">
        <v>28</v>
      </c>
      <c r="D41" s="12" t="s">
        <v>221</v>
      </c>
      <c r="E41" s="12">
        <v>169</v>
      </c>
      <c r="F41" s="13">
        <v>6.46745562130178</v>
      </c>
    </row>
    <row r="42" spans="1:6" ht="14.25" x14ac:dyDescent="0.2">
      <c r="A42" s="10"/>
      <c r="B42" s="11" t="s">
        <v>65</v>
      </c>
      <c r="C42" s="21" t="s">
        <v>28</v>
      </c>
      <c r="D42" s="12" t="s">
        <v>221</v>
      </c>
      <c r="E42" s="12">
        <v>107</v>
      </c>
      <c r="F42" s="13">
        <v>6.0654205607476603</v>
      </c>
    </row>
    <row r="43" spans="1:6" ht="14.25" x14ac:dyDescent="0.2">
      <c r="A43" s="10"/>
      <c r="B43" s="11" t="s">
        <v>66</v>
      </c>
      <c r="C43" s="21" t="s">
        <v>67</v>
      </c>
      <c r="D43" s="12" t="s">
        <v>221</v>
      </c>
      <c r="E43" s="12">
        <v>1</v>
      </c>
      <c r="F43" s="13"/>
    </row>
    <row r="44" spans="1:6" ht="14.25" x14ac:dyDescent="0.2">
      <c r="A44" s="10"/>
      <c r="B44" s="11" t="s">
        <v>68</v>
      </c>
      <c r="C44" s="21" t="s">
        <v>67</v>
      </c>
      <c r="D44" s="12" t="s">
        <v>221</v>
      </c>
      <c r="E44" s="12">
        <v>1</v>
      </c>
      <c r="F44" s="13"/>
    </row>
    <row r="45" spans="1:6" ht="14.25" x14ac:dyDescent="0.2">
      <c r="A45" s="10"/>
      <c r="B45" s="11" t="s">
        <v>69</v>
      </c>
      <c r="C45" s="21" t="s">
        <v>28</v>
      </c>
      <c r="D45" s="12" t="s">
        <v>221</v>
      </c>
      <c r="E45" s="12">
        <v>149</v>
      </c>
      <c r="F45" s="13">
        <v>5.7382550335570501</v>
      </c>
    </row>
    <row r="46" spans="1:6" ht="14.25" x14ac:dyDescent="0.2">
      <c r="A46" s="10"/>
      <c r="B46" s="11" t="s">
        <v>70</v>
      </c>
      <c r="C46" s="21" t="s">
        <v>28</v>
      </c>
      <c r="D46" s="12" t="s">
        <v>221</v>
      </c>
      <c r="E46" s="12">
        <v>171</v>
      </c>
      <c r="F46" s="13">
        <v>4.39766081871345</v>
      </c>
    </row>
    <row r="47" spans="1:6" ht="14.25" x14ac:dyDescent="0.2">
      <c r="A47" s="10"/>
      <c r="B47" s="11" t="s">
        <v>71</v>
      </c>
      <c r="C47" s="21" t="s">
        <v>28</v>
      </c>
      <c r="D47" s="12" t="s">
        <v>221</v>
      </c>
      <c r="E47" s="12">
        <v>34</v>
      </c>
      <c r="F47" s="13">
        <v>3.7058823529411802</v>
      </c>
    </row>
    <row r="48" spans="1:6" ht="14.25" x14ac:dyDescent="0.2">
      <c r="A48" s="10"/>
      <c r="B48" s="11" t="s">
        <v>72</v>
      </c>
      <c r="C48" s="21" t="s">
        <v>28</v>
      </c>
      <c r="D48" s="12" t="s">
        <v>221</v>
      </c>
      <c r="E48" s="12">
        <v>22</v>
      </c>
      <c r="F48" s="13">
        <v>7.4090909090909101</v>
      </c>
    </row>
    <row r="49" spans="1:6" ht="14.25" x14ac:dyDescent="0.2">
      <c r="A49" s="10"/>
      <c r="B49" s="11" t="s">
        <v>73</v>
      </c>
      <c r="C49" s="21" t="s">
        <v>28</v>
      </c>
      <c r="D49" s="12" t="s">
        <v>221</v>
      </c>
      <c r="E49" s="12">
        <v>35</v>
      </c>
      <c r="F49" s="13">
        <v>6.6571428571428601</v>
      </c>
    </row>
    <row r="50" spans="1:6" ht="14.25" x14ac:dyDescent="0.2">
      <c r="A50" s="10"/>
      <c r="B50" s="11" t="s">
        <v>74</v>
      </c>
      <c r="C50" s="21" t="s">
        <v>28</v>
      </c>
      <c r="D50" s="12" t="s">
        <v>221</v>
      </c>
      <c r="E50" s="12">
        <v>29</v>
      </c>
      <c r="F50" s="13">
        <v>4.0344827586206904</v>
      </c>
    </row>
    <row r="51" spans="1:6" ht="14.25" x14ac:dyDescent="0.2">
      <c r="A51" s="10"/>
      <c r="B51" s="11" t="s">
        <v>75</v>
      </c>
      <c r="C51" s="21" t="s">
        <v>28</v>
      </c>
      <c r="D51" s="12" t="s">
        <v>221</v>
      </c>
      <c r="E51" s="12">
        <v>20</v>
      </c>
      <c r="F51" s="13">
        <v>7.15</v>
      </c>
    </row>
    <row r="52" spans="1:6" ht="14.25" x14ac:dyDescent="0.2">
      <c r="A52" s="10"/>
      <c r="B52" s="11" t="s">
        <v>76</v>
      </c>
      <c r="C52" s="21" t="s">
        <v>28</v>
      </c>
      <c r="D52" s="12" t="s">
        <v>221</v>
      </c>
      <c r="E52" s="12">
        <v>61</v>
      </c>
      <c r="F52" s="13">
        <v>7.65573770491803</v>
      </c>
    </row>
    <row r="53" spans="1:6" ht="14.25" x14ac:dyDescent="0.2">
      <c r="A53" s="10"/>
      <c r="B53" s="11" t="s">
        <v>77</v>
      </c>
      <c r="C53" s="21" t="s">
        <v>28</v>
      </c>
      <c r="D53" s="12" t="s">
        <v>221</v>
      </c>
      <c r="E53" s="12">
        <v>11</v>
      </c>
      <c r="F53" s="13">
        <v>9.5454545454545503</v>
      </c>
    </row>
    <row r="54" spans="1:6" ht="14.25" x14ac:dyDescent="0.2">
      <c r="A54" s="10"/>
      <c r="B54" s="11" t="s">
        <v>78</v>
      </c>
      <c r="C54" s="21" t="s">
        <v>28</v>
      </c>
      <c r="D54" s="12" t="s">
        <v>221</v>
      </c>
      <c r="E54" s="12">
        <v>11</v>
      </c>
      <c r="F54" s="13">
        <v>8.7272727272727302</v>
      </c>
    </row>
    <row r="55" spans="1:6" ht="14.25" x14ac:dyDescent="0.2">
      <c r="A55" s="10"/>
      <c r="B55" s="11" t="s">
        <v>79</v>
      </c>
      <c r="C55" s="21" t="s">
        <v>28</v>
      </c>
      <c r="D55" s="12" t="s">
        <v>221</v>
      </c>
      <c r="E55" s="12">
        <v>45</v>
      </c>
      <c r="F55" s="13">
        <v>5.75555555555556</v>
      </c>
    </row>
    <row r="56" spans="1:6" ht="14.25" x14ac:dyDescent="0.2">
      <c r="A56" s="10"/>
      <c r="B56" s="11" t="s">
        <v>80</v>
      </c>
      <c r="C56" s="21" t="s">
        <v>28</v>
      </c>
      <c r="D56" s="12" t="s">
        <v>221</v>
      </c>
      <c r="E56" s="12">
        <v>21</v>
      </c>
      <c r="F56" s="13">
        <v>2.61904761904762</v>
      </c>
    </row>
    <row r="57" spans="1:6" ht="14.25" x14ac:dyDescent="0.2">
      <c r="A57" s="10"/>
      <c r="B57" s="11" t="s">
        <v>81</v>
      </c>
      <c r="C57" s="21" t="s">
        <v>28</v>
      </c>
      <c r="D57" s="12" t="s">
        <v>221</v>
      </c>
      <c r="E57" s="12">
        <v>17</v>
      </c>
      <c r="F57" s="13">
        <v>7.5882352941176503</v>
      </c>
    </row>
    <row r="58" spans="1:6" ht="14.25" x14ac:dyDescent="0.2">
      <c r="A58" s="10"/>
      <c r="B58" s="11" t="s">
        <v>82</v>
      </c>
      <c r="C58" s="21" t="s">
        <v>28</v>
      </c>
      <c r="D58" s="12" t="s">
        <v>221</v>
      </c>
      <c r="E58" s="12">
        <v>156</v>
      </c>
      <c r="F58" s="13">
        <v>8.2051282051282008</v>
      </c>
    </row>
    <row r="59" spans="1:6" ht="14.25" x14ac:dyDescent="0.2">
      <c r="A59" s="10"/>
      <c r="B59" s="11" t="s">
        <v>83</v>
      </c>
      <c r="C59" s="21" t="s">
        <v>28</v>
      </c>
      <c r="D59" s="12" t="s">
        <v>221</v>
      </c>
      <c r="E59" s="12">
        <v>157</v>
      </c>
      <c r="F59" s="13">
        <v>5.5031847133758003</v>
      </c>
    </row>
    <row r="60" spans="1:6" ht="14.25" x14ac:dyDescent="0.2">
      <c r="A60" s="10"/>
      <c r="B60" s="11" t="s">
        <v>84</v>
      </c>
      <c r="C60" s="21" t="s">
        <v>28</v>
      </c>
      <c r="D60" s="12" t="s">
        <v>221</v>
      </c>
      <c r="E60" s="12">
        <v>14</v>
      </c>
      <c r="F60" s="13">
        <v>4.8571428571428603</v>
      </c>
    </row>
    <row r="61" spans="1:6" ht="14.25" x14ac:dyDescent="0.2">
      <c r="A61" s="10"/>
      <c r="B61" s="11" t="s">
        <v>85</v>
      </c>
      <c r="C61" s="21" t="s">
        <v>28</v>
      </c>
      <c r="D61" s="12" t="s">
        <v>221</v>
      </c>
      <c r="E61" s="12">
        <v>151</v>
      </c>
      <c r="F61" s="13">
        <v>7.4437086092715203</v>
      </c>
    </row>
    <row r="62" spans="1:6" ht="14.25" x14ac:dyDescent="0.2">
      <c r="A62" s="10"/>
      <c r="B62" s="11" t="s">
        <v>86</v>
      </c>
      <c r="C62" s="21" t="s">
        <v>28</v>
      </c>
      <c r="D62" s="12" t="s">
        <v>221</v>
      </c>
      <c r="E62" s="12">
        <v>5</v>
      </c>
      <c r="F62" s="13"/>
    </row>
    <row r="63" spans="1:6" ht="14.25" x14ac:dyDescent="0.2">
      <c r="A63" s="10"/>
      <c r="B63" s="11" t="s">
        <v>87</v>
      </c>
      <c r="C63" s="21" t="s">
        <v>28</v>
      </c>
      <c r="D63" s="12" t="s">
        <v>221</v>
      </c>
      <c r="E63" s="12">
        <v>2</v>
      </c>
      <c r="F63" s="13"/>
    </row>
    <row r="64" spans="1:6" ht="14.25" x14ac:dyDescent="0.2">
      <c r="A64" s="10"/>
      <c r="B64" s="11" t="s">
        <v>88</v>
      </c>
      <c r="C64" s="21" t="s">
        <v>28</v>
      </c>
      <c r="D64" s="12" t="s">
        <v>221</v>
      </c>
      <c r="E64" s="12">
        <v>2</v>
      </c>
      <c r="F64" s="13"/>
    </row>
    <row r="65" spans="1:6" ht="14.25" x14ac:dyDescent="0.2">
      <c r="A65" s="10"/>
      <c r="B65" s="11" t="s">
        <v>89</v>
      </c>
      <c r="C65" s="21" t="s">
        <v>28</v>
      </c>
      <c r="D65" s="12" t="s">
        <v>221</v>
      </c>
      <c r="E65" s="12">
        <v>148</v>
      </c>
      <c r="F65" s="13">
        <v>5.6756756756756799</v>
      </c>
    </row>
    <row r="66" spans="1:6" ht="14.25" x14ac:dyDescent="0.2">
      <c r="A66" s="10"/>
      <c r="B66" s="11" t="s">
        <v>90</v>
      </c>
      <c r="C66" s="21" t="s">
        <v>28</v>
      </c>
      <c r="D66" s="12" t="s">
        <v>221</v>
      </c>
      <c r="E66" s="12">
        <v>9</v>
      </c>
      <c r="F66" s="13">
        <v>6.3333333333333304</v>
      </c>
    </row>
    <row r="67" spans="1:6" ht="14.25" x14ac:dyDescent="0.2">
      <c r="A67" s="10"/>
      <c r="B67" s="11" t="s">
        <v>91</v>
      </c>
      <c r="C67" s="21" t="s">
        <v>28</v>
      </c>
      <c r="D67" s="12" t="s">
        <v>221</v>
      </c>
      <c r="E67" s="12">
        <v>6</v>
      </c>
      <c r="F67" s="13">
        <v>4.5</v>
      </c>
    </row>
    <row r="68" spans="1:6" ht="14.25" x14ac:dyDescent="0.2">
      <c r="A68" s="14" t="s">
        <v>17</v>
      </c>
      <c r="B68" s="15" t="s">
        <v>34</v>
      </c>
      <c r="C68" s="20" t="s">
        <v>28</v>
      </c>
      <c r="D68" s="15" t="s">
        <v>221</v>
      </c>
      <c r="E68" s="16">
        <v>49</v>
      </c>
      <c r="F68" s="17">
        <v>6.4081632653061202</v>
      </c>
    </row>
    <row r="69" spans="1:6" ht="14.25" x14ac:dyDescent="0.2">
      <c r="A69" s="14"/>
      <c r="B69" s="15" t="s">
        <v>35</v>
      </c>
      <c r="C69" s="20" t="s">
        <v>28</v>
      </c>
      <c r="D69" s="15" t="s">
        <v>221</v>
      </c>
      <c r="E69" s="16">
        <v>51</v>
      </c>
      <c r="F69" s="17">
        <v>10.8627450980392</v>
      </c>
    </row>
    <row r="70" spans="1:6" ht="14.25" x14ac:dyDescent="0.2">
      <c r="A70" s="14"/>
      <c r="B70" s="15" t="s">
        <v>92</v>
      </c>
      <c r="C70" s="20" t="s">
        <v>28</v>
      </c>
      <c r="D70" s="15" t="s">
        <v>221</v>
      </c>
      <c r="E70" s="16">
        <v>2</v>
      </c>
      <c r="F70" s="17"/>
    </row>
    <row r="71" spans="1:6" ht="14.25" x14ac:dyDescent="0.2">
      <c r="A71" s="14"/>
      <c r="B71" s="15" t="s">
        <v>93</v>
      </c>
      <c r="C71" s="20" t="s">
        <v>28</v>
      </c>
      <c r="D71" s="15" t="s">
        <v>221</v>
      </c>
      <c r="E71" s="16">
        <v>6</v>
      </c>
      <c r="F71" s="17">
        <v>5</v>
      </c>
    </row>
    <row r="72" spans="1:6" ht="14.25" x14ac:dyDescent="0.2">
      <c r="A72" s="14"/>
      <c r="B72" s="15" t="s">
        <v>94</v>
      </c>
      <c r="C72" s="20" t="s">
        <v>28</v>
      </c>
      <c r="D72" s="15" t="s">
        <v>221</v>
      </c>
      <c r="E72" s="16">
        <v>5</v>
      </c>
      <c r="F72" s="17"/>
    </row>
    <row r="73" spans="1:6" ht="14.25" x14ac:dyDescent="0.2">
      <c r="A73" s="14"/>
      <c r="B73" s="15" t="s">
        <v>95</v>
      </c>
      <c r="C73" s="20" t="s">
        <v>28</v>
      </c>
      <c r="D73" s="15" t="s">
        <v>221</v>
      </c>
      <c r="E73" s="16">
        <v>1</v>
      </c>
      <c r="F73" s="17"/>
    </row>
    <row r="74" spans="1:6" ht="14.25" x14ac:dyDescent="0.2">
      <c r="A74" s="14"/>
      <c r="B74" s="15" t="s">
        <v>96</v>
      </c>
      <c r="C74" s="20" t="s">
        <v>28</v>
      </c>
      <c r="D74" s="15" t="s">
        <v>221</v>
      </c>
      <c r="E74" s="16">
        <v>6</v>
      </c>
      <c r="F74" s="17">
        <v>1.8333333333333299</v>
      </c>
    </row>
    <row r="75" spans="1:6" ht="14.25" x14ac:dyDescent="0.2">
      <c r="A75" s="14"/>
      <c r="B75" s="15" t="s">
        <v>97</v>
      </c>
      <c r="C75" s="20" t="s">
        <v>28</v>
      </c>
      <c r="D75" s="15" t="s">
        <v>221</v>
      </c>
      <c r="E75" s="16">
        <v>80</v>
      </c>
      <c r="F75" s="17">
        <v>8.1486486486486491</v>
      </c>
    </row>
    <row r="76" spans="1:6" ht="14.25" x14ac:dyDescent="0.2">
      <c r="A76" s="14"/>
      <c r="B76" s="15" t="s">
        <v>98</v>
      </c>
      <c r="C76" s="20" t="s">
        <v>28</v>
      </c>
      <c r="D76" s="15" t="s">
        <v>221</v>
      </c>
      <c r="E76" s="16">
        <v>84</v>
      </c>
      <c r="F76" s="17">
        <v>6.7023809523809499</v>
      </c>
    </row>
    <row r="77" spans="1:6" ht="14.25" x14ac:dyDescent="0.2">
      <c r="A77" s="14"/>
      <c r="B77" s="15" t="s">
        <v>99</v>
      </c>
      <c r="C77" s="20" t="s">
        <v>28</v>
      </c>
      <c r="D77" s="15" t="s">
        <v>221</v>
      </c>
      <c r="E77" s="16">
        <v>1</v>
      </c>
      <c r="F77" s="17"/>
    </row>
    <row r="78" spans="1:6" ht="14.25" x14ac:dyDescent="0.2">
      <c r="A78" s="10" t="s">
        <v>18</v>
      </c>
      <c r="B78" s="11" t="s">
        <v>34</v>
      </c>
      <c r="C78" s="21" t="s">
        <v>28</v>
      </c>
      <c r="D78" s="12" t="s">
        <v>221</v>
      </c>
      <c r="E78" s="12">
        <v>19</v>
      </c>
      <c r="F78" s="13">
        <v>9.5263157894736903</v>
      </c>
    </row>
    <row r="79" spans="1:6" ht="14.25" x14ac:dyDescent="0.2">
      <c r="A79" s="10"/>
      <c r="B79" s="11" t="s">
        <v>35</v>
      </c>
      <c r="C79" s="21" t="s">
        <v>28</v>
      </c>
      <c r="D79" s="12" t="s">
        <v>221</v>
      </c>
      <c r="E79" s="12">
        <v>20</v>
      </c>
      <c r="F79" s="13">
        <v>8.5500000000000007</v>
      </c>
    </row>
    <row r="80" spans="1:6" ht="14.25" x14ac:dyDescent="0.2">
      <c r="A80" s="10"/>
      <c r="B80" s="11" t="s">
        <v>100</v>
      </c>
      <c r="C80" s="21" t="s">
        <v>28</v>
      </c>
      <c r="D80" s="12" t="s">
        <v>221</v>
      </c>
      <c r="E80" s="12">
        <v>1</v>
      </c>
      <c r="F80" s="13"/>
    </row>
    <row r="81" spans="1:6" ht="14.25" x14ac:dyDescent="0.2">
      <c r="A81" s="10"/>
      <c r="B81" s="11" t="s">
        <v>101</v>
      </c>
      <c r="C81" s="21" t="s">
        <v>28</v>
      </c>
      <c r="D81" s="12" t="s">
        <v>221</v>
      </c>
      <c r="E81" s="12">
        <v>2</v>
      </c>
      <c r="F81" s="13"/>
    </row>
    <row r="82" spans="1:6" ht="14.25" x14ac:dyDescent="0.2">
      <c r="A82" s="10"/>
      <c r="B82" s="11" t="s">
        <v>102</v>
      </c>
      <c r="C82" s="21" t="s">
        <v>28</v>
      </c>
      <c r="D82" s="12" t="s">
        <v>221</v>
      </c>
      <c r="E82" s="12">
        <v>12</v>
      </c>
      <c r="F82" s="13">
        <v>8.6666666666666696</v>
      </c>
    </row>
    <row r="83" spans="1:6" ht="14.25" x14ac:dyDescent="0.2">
      <c r="A83" s="10"/>
      <c r="B83" s="11" t="s">
        <v>103</v>
      </c>
      <c r="C83" s="21" t="s">
        <v>28</v>
      </c>
      <c r="D83" s="12" t="s">
        <v>221</v>
      </c>
      <c r="E83" s="12">
        <v>24</v>
      </c>
      <c r="F83" s="13">
        <v>7.625</v>
      </c>
    </row>
    <row r="84" spans="1:6" ht="14.25" x14ac:dyDescent="0.2">
      <c r="A84" s="14" t="s">
        <v>2</v>
      </c>
      <c r="B84" s="15" t="s">
        <v>34</v>
      </c>
      <c r="C84" s="20" t="s">
        <v>28</v>
      </c>
      <c r="D84" s="15" t="s">
        <v>221</v>
      </c>
      <c r="E84" s="16">
        <v>336</v>
      </c>
      <c r="F84" s="17">
        <v>7.3095238095238102</v>
      </c>
    </row>
    <row r="85" spans="1:6" ht="14.25" x14ac:dyDescent="0.2">
      <c r="A85" s="14"/>
      <c r="B85" s="15" t="s">
        <v>104</v>
      </c>
      <c r="C85" s="20" t="s">
        <v>28</v>
      </c>
      <c r="D85" s="15" t="s">
        <v>221</v>
      </c>
      <c r="E85" s="16">
        <v>444</v>
      </c>
      <c r="F85" s="17">
        <v>5.0360576923076898</v>
      </c>
    </row>
    <row r="86" spans="1:6" ht="14.25" x14ac:dyDescent="0.2">
      <c r="A86" s="14"/>
      <c r="B86" s="15" t="s">
        <v>35</v>
      </c>
      <c r="C86" s="20" t="s">
        <v>28</v>
      </c>
      <c r="D86" s="15" t="s">
        <v>221</v>
      </c>
      <c r="E86" s="16">
        <v>355</v>
      </c>
      <c r="F86" s="17"/>
    </row>
    <row r="87" spans="1:6" ht="14.25" x14ac:dyDescent="0.2">
      <c r="A87" s="14"/>
      <c r="B87" s="15" t="s">
        <v>105</v>
      </c>
      <c r="C87" s="20" t="s">
        <v>28</v>
      </c>
      <c r="D87" s="15" t="s">
        <v>221</v>
      </c>
      <c r="E87" s="16">
        <v>0</v>
      </c>
      <c r="F87" s="17"/>
    </row>
    <row r="88" spans="1:6" ht="14.25" x14ac:dyDescent="0.2">
      <c r="A88" s="14"/>
      <c r="B88" s="15" t="s">
        <v>106</v>
      </c>
      <c r="C88" s="20" t="s">
        <v>28</v>
      </c>
      <c r="D88" s="15" t="s">
        <v>221</v>
      </c>
      <c r="E88" s="16">
        <v>7</v>
      </c>
      <c r="F88" s="17">
        <v>1.5714285714285701</v>
      </c>
    </row>
    <row r="89" spans="1:6" ht="14.25" x14ac:dyDescent="0.2">
      <c r="A89" s="14"/>
      <c r="B89" s="15" t="s">
        <v>107</v>
      </c>
      <c r="C89" s="20" t="s">
        <v>28</v>
      </c>
      <c r="D89" s="15" t="s">
        <v>221</v>
      </c>
      <c r="E89" s="16">
        <v>6</v>
      </c>
      <c r="F89" s="17">
        <v>2.5</v>
      </c>
    </row>
    <row r="90" spans="1:6" ht="14.25" x14ac:dyDescent="0.2">
      <c r="A90" s="14"/>
      <c r="B90" s="15" t="s">
        <v>108</v>
      </c>
      <c r="C90" s="20" t="s">
        <v>28</v>
      </c>
      <c r="D90" s="15" t="s">
        <v>221</v>
      </c>
      <c r="E90" s="16">
        <v>65</v>
      </c>
      <c r="F90" s="17">
        <v>5.85</v>
      </c>
    </row>
    <row r="91" spans="1:6" ht="14.25" x14ac:dyDescent="0.2">
      <c r="A91" s="14"/>
      <c r="B91" s="15" t="s">
        <v>109</v>
      </c>
      <c r="C91" s="20" t="s">
        <v>28</v>
      </c>
      <c r="D91" s="15" t="s">
        <v>221</v>
      </c>
      <c r="E91" s="16">
        <v>19</v>
      </c>
      <c r="F91" s="17">
        <v>8.5882352941176503</v>
      </c>
    </row>
    <row r="92" spans="1:6" ht="14.25" x14ac:dyDescent="0.2">
      <c r="A92" s="14"/>
      <c r="B92" s="15" t="s">
        <v>110</v>
      </c>
      <c r="C92" s="20" t="s">
        <v>28</v>
      </c>
      <c r="D92" s="15" t="s">
        <v>221</v>
      </c>
      <c r="E92" s="16">
        <v>21</v>
      </c>
      <c r="F92" s="17">
        <v>7.5625</v>
      </c>
    </row>
    <row r="93" spans="1:6" ht="14.25" x14ac:dyDescent="0.2">
      <c r="A93" s="14"/>
      <c r="B93" s="15" t="s">
        <v>36</v>
      </c>
      <c r="C93" s="20" t="s">
        <v>28</v>
      </c>
      <c r="D93" s="15" t="s">
        <v>221</v>
      </c>
      <c r="E93" s="16">
        <v>19</v>
      </c>
      <c r="F93" s="17">
        <v>8.6315789473684195</v>
      </c>
    </row>
    <row r="94" spans="1:6" ht="14.25" x14ac:dyDescent="0.2">
      <c r="A94" s="14"/>
      <c r="B94" s="15" t="s">
        <v>111</v>
      </c>
      <c r="C94" s="20" t="s">
        <v>28</v>
      </c>
      <c r="D94" s="15" t="s">
        <v>221</v>
      </c>
      <c r="E94" s="16">
        <v>66</v>
      </c>
      <c r="F94" s="17">
        <v>6.98484848484848</v>
      </c>
    </row>
    <row r="95" spans="1:6" ht="14.25" x14ac:dyDescent="0.2">
      <c r="A95" s="14"/>
      <c r="B95" s="15" t="s">
        <v>112</v>
      </c>
      <c r="C95" s="20" t="s">
        <v>28</v>
      </c>
      <c r="D95" s="15" t="s">
        <v>221</v>
      </c>
      <c r="E95" s="16">
        <v>36</v>
      </c>
      <c r="F95" s="17">
        <v>8.4444444444444393</v>
      </c>
    </row>
    <row r="96" spans="1:6" ht="14.25" x14ac:dyDescent="0.2">
      <c r="A96" s="14"/>
      <c r="B96" s="15" t="s">
        <v>113</v>
      </c>
      <c r="C96" s="20" t="s">
        <v>28</v>
      </c>
      <c r="D96" s="15" t="s">
        <v>221</v>
      </c>
      <c r="E96" s="16">
        <v>7</v>
      </c>
      <c r="F96" s="17">
        <v>6.1428571428571397</v>
      </c>
    </row>
    <row r="97" spans="1:6" ht="14.25" x14ac:dyDescent="0.2">
      <c r="A97" s="14"/>
      <c r="B97" s="15" t="s">
        <v>114</v>
      </c>
      <c r="C97" s="20" t="s">
        <v>28</v>
      </c>
      <c r="D97" s="15" t="s">
        <v>221</v>
      </c>
      <c r="E97" s="16">
        <v>129</v>
      </c>
      <c r="F97" s="17">
        <v>6.2635658914728696</v>
      </c>
    </row>
    <row r="98" spans="1:6" ht="14.25" x14ac:dyDescent="0.2">
      <c r="A98" s="14"/>
      <c r="B98" s="15" t="s">
        <v>115</v>
      </c>
      <c r="C98" s="20" t="s">
        <v>28</v>
      </c>
      <c r="D98" s="15" t="s">
        <v>221</v>
      </c>
      <c r="E98" s="16">
        <v>192</v>
      </c>
      <c r="F98" s="17">
        <v>3.2159090909090899</v>
      </c>
    </row>
    <row r="99" spans="1:6" ht="14.25" x14ac:dyDescent="0.2">
      <c r="A99" s="14"/>
      <c r="B99" s="15" t="s">
        <v>116</v>
      </c>
      <c r="C99" s="20" t="s">
        <v>28</v>
      </c>
      <c r="D99" s="15" t="s">
        <v>221</v>
      </c>
      <c r="E99" s="16">
        <v>156</v>
      </c>
      <c r="F99" s="17">
        <v>6.3214285714285703</v>
      </c>
    </row>
    <row r="100" spans="1:6" ht="14.25" x14ac:dyDescent="0.2">
      <c r="A100" s="14"/>
      <c r="B100" s="15" t="s">
        <v>117</v>
      </c>
      <c r="C100" s="20" t="s">
        <v>28</v>
      </c>
      <c r="D100" s="15" t="s">
        <v>221</v>
      </c>
      <c r="E100" s="16">
        <v>66</v>
      </c>
      <c r="F100" s="17">
        <v>8.4499999999999993</v>
      </c>
    </row>
    <row r="101" spans="1:6" ht="14.25" x14ac:dyDescent="0.2">
      <c r="A101" s="14"/>
      <c r="B101" s="15" t="s">
        <v>118</v>
      </c>
      <c r="C101" s="20" t="s">
        <v>28</v>
      </c>
      <c r="D101" s="15" t="s">
        <v>221</v>
      </c>
      <c r="E101" s="16">
        <v>57</v>
      </c>
      <c r="F101" s="17">
        <v>8.1754385964912295</v>
      </c>
    </row>
    <row r="102" spans="1:6" ht="14.25" x14ac:dyDescent="0.2">
      <c r="A102" s="14"/>
      <c r="B102" s="15" t="s">
        <v>119</v>
      </c>
      <c r="C102" s="20" t="s">
        <v>28</v>
      </c>
      <c r="D102" s="15" t="s">
        <v>221</v>
      </c>
      <c r="E102" s="16">
        <v>194</v>
      </c>
      <c r="F102" s="17">
        <v>6.1123595505618002</v>
      </c>
    </row>
    <row r="103" spans="1:6" ht="14.25" x14ac:dyDescent="0.2">
      <c r="A103" s="14"/>
      <c r="B103" s="15" t="s">
        <v>120</v>
      </c>
      <c r="C103" s="20" t="s">
        <v>28</v>
      </c>
      <c r="D103" s="15" t="s">
        <v>221</v>
      </c>
      <c r="E103" s="16">
        <v>1</v>
      </c>
      <c r="F103" s="17"/>
    </row>
    <row r="104" spans="1:6" ht="14.25" x14ac:dyDescent="0.2">
      <c r="A104" s="10" t="s">
        <v>3</v>
      </c>
      <c r="B104" s="11" t="s">
        <v>34</v>
      </c>
      <c r="C104" s="21" t="s">
        <v>28</v>
      </c>
      <c r="D104" s="12" t="s">
        <v>221</v>
      </c>
      <c r="E104" s="12">
        <v>270</v>
      </c>
      <c r="F104" s="13">
        <v>7.3518518518518503</v>
      </c>
    </row>
    <row r="105" spans="1:6" ht="14.25" x14ac:dyDescent="0.2">
      <c r="A105" s="10"/>
      <c r="B105" s="11" t="s">
        <v>121</v>
      </c>
      <c r="C105" s="21" t="s">
        <v>28</v>
      </c>
      <c r="D105" s="12" t="s">
        <v>221</v>
      </c>
      <c r="E105" s="12">
        <v>5</v>
      </c>
      <c r="F105" s="13"/>
    </row>
    <row r="106" spans="1:6" ht="14.25" x14ac:dyDescent="0.2">
      <c r="A106" s="10"/>
      <c r="B106" s="11" t="s">
        <v>122</v>
      </c>
      <c r="C106" s="21" t="s">
        <v>28</v>
      </c>
      <c r="D106" s="12" t="s">
        <v>221</v>
      </c>
      <c r="E106" s="12">
        <v>21</v>
      </c>
      <c r="F106" s="13">
        <v>6.8095238095238102</v>
      </c>
    </row>
    <row r="107" spans="1:6" ht="14.25" x14ac:dyDescent="0.2">
      <c r="A107" s="10"/>
      <c r="B107" s="11" t="s">
        <v>123</v>
      </c>
      <c r="C107" s="21" t="s">
        <v>28</v>
      </c>
      <c r="D107" s="12" t="s">
        <v>221</v>
      </c>
      <c r="E107" s="12">
        <v>158</v>
      </c>
      <c r="F107" s="13">
        <v>7.7516339869281001</v>
      </c>
    </row>
    <row r="108" spans="1:6" ht="14.25" x14ac:dyDescent="0.2">
      <c r="A108" s="10"/>
      <c r="B108" s="11" t="s">
        <v>124</v>
      </c>
      <c r="C108" s="21" t="s">
        <v>28</v>
      </c>
      <c r="D108" s="12" t="s">
        <v>221</v>
      </c>
      <c r="E108" s="12">
        <v>48</v>
      </c>
      <c r="F108" s="13">
        <v>8.0217391304347796</v>
      </c>
    </row>
    <row r="109" spans="1:6" ht="14.25" x14ac:dyDescent="0.2">
      <c r="A109" s="10"/>
      <c r="B109" s="11" t="s">
        <v>125</v>
      </c>
      <c r="C109" s="21" t="s">
        <v>28</v>
      </c>
      <c r="D109" s="12" t="s">
        <v>221</v>
      </c>
      <c r="E109" s="12">
        <v>27</v>
      </c>
      <c r="F109" s="13">
        <v>6.8695652173913002</v>
      </c>
    </row>
    <row r="110" spans="1:6" ht="14.25" x14ac:dyDescent="0.2">
      <c r="A110" s="10"/>
      <c r="B110" s="11" t="s">
        <v>126</v>
      </c>
      <c r="C110" s="21" t="s">
        <v>28</v>
      </c>
      <c r="D110" s="12" t="s">
        <v>221</v>
      </c>
      <c r="E110" s="12">
        <v>14</v>
      </c>
      <c r="F110" s="13">
        <v>8.28571428571429</v>
      </c>
    </row>
    <row r="111" spans="1:6" ht="14.25" x14ac:dyDescent="0.2">
      <c r="A111" s="10"/>
      <c r="B111" s="11" t="s">
        <v>127</v>
      </c>
      <c r="C111" s="21" t="s">
        <v>28</v>
      </c>
      <c r="D111" s="12" t="s">
        <v>221</v>
      </c>
      <c r="E111" s="12">
        <v>134</v>
      </c>
      <c r="F111" s="13"/>
    </row>
    <row r="112" spans="1:6" ht="14.25" x14ac:dyDescent="0.2">
      <c r="A112" s="10"/>
      <c r="B112" s="11" t="s">
        <v>128</v>
      </c>
      <c r="C112" s="21" t="s">
        <v>28</v>
      </c>
      <c r="D112" s="12" t="s">
        <v>221</v>
      </c>
      <c r="E112" s="12">
        <v>63</v>
      </c>
      <c r="F112" s="13"/>
    </row>
    <row r="113" spans="1:6" ht="14.25" x14ac:dyDescent="0.2">
      <c r="A113" s="10"/>
      <c r="B113" s="11" t="s">
        <v>129</v>
      </c>
      <c r="C113" s="21" t="s">
        <v>28</v>
      </c>
      <c r="D113" s="12" t="s">
        <v>221</v>
      </c>
      <c r="E113" s="12">
        <v>36</v>
      </c>
      <c r="F113" s="13"/>
    </row>
    <row r="114" spans="1:6" ht="14.25" x14ac:dyDescent="0.2">
      <c r="A114" s="10"/>
      <c r="B114" s="11" t="s">
        <v>130</v>
      </c>
      <c r="C114" s="21" t="s">
        <v>28</v>
      </c>
      <c r="D114" s="12" t="s">
        <v>221</v>
      </c>
      <c r="E114" s="12">
        <v>29</v>
      </c>
      <c r="F114" s="13">
        <v>4.9523809523809499</v>
      </c>
    </row>
    <row r="115" spans="1:6" ht="14.25" x14ac:dyDescent="0.2">
      <c r="A115" s="10"/>
      <c r="B115" s="11" t="s">
        <v>131</v>
      </c>
      <c r="C115" s="21" t="s">
        <v>28</v>
      </c>
      <c r="D115" s="12" t="s">
        <v>221</v>
      </c>
      <c r="E115" s="12">
        <v>10</v>
      </c>
      <c r="F115" s="13">
        <v>5.9</v>
      </c>
    </row>
    <row r="116" spans="1:6" ht="14.25" x14ac:dyDescent="0.2">
      <c r="A116" s="10"/>
      <c r="B116" s="11" t="s">
        <v>132</v>
      </c>
      <c r="C116" s="21" t="s">
        <v>28</v>
      </c>
      <c r="D116" s="12" t="s">
        <v>221</v>
      </c>
      <c r="E116" s="12">
        <v>6</v>
      </c>
      <c r="F116" s="13">
        <v>7.5</v>
      </c>
    </row>
    <row r="117" spans="1:6" ht="14.25" x14ac:dyDescent="0.2">
      <c r="A117" s="10"/>
      <c r="B117" s="11" t="s">
        <v>133</v>
      </c>
      <c r="C117" s="21" t="s">
        <v>28</v>
      </c>
      <c r="D117" s="12" t="s">
        <v>221</v>
      </c>
      <c r="E117" s="12">
        <v>12</v>
      </c>
      <c r="F117" s="13">
        <v>8.3333333333333304</v>
      </c>
    </row>
    <row r="118" spans="1:6" ht="14.25" x14ac:dyDescent="0.2">
      <c r="A118" s="10"/>
      <c r="B118" s="11" t="s">
        <v>134</v>
      </c>
      <c r="C118" s="21" t="s">
        <v>28</v>
      </c>
      <c r="D118" s="12" t="s">
        <v>221</v>
      </c>
      <c r="E118" s="12">
        <v>8</v>
      </c>
      <c r="F118" s="13">
        <v>6.125</v>
      </c>
    </row>
    <row r="119" spans="1:6" ht="14.25" x14ac:dyDescent="0.2">
      <c r="A119" s="10"/>
      <c r="B119" s="11" t="s">
        <v>135</v>
      </c>
      <c r="C119" s="21" t="s">
        <v>28</v>
      </c>
      <c r="D119" s="12" t="s">
        <v>221</v>
      </c>
      <c r="E119" s="12">
        <v>184</v>
      </c>
      <c r="F119" s="13">
        <v>5.8292682926829302</v>
      </c>
    </row>
    <row r="120" spans="1:6" ht="14.25" x14ac:dyDescent="0.2">
      <c r="A120" s="10"/>
      <c r="B120" s="11" t="s">
        <v>136</v>
      </c>
      <c r="C120" s="21" t="s">
        <v>28</v>
      </c>
      <c r="D120" s="12" t="s">
        <v>221</v>
      </c>
      <c r="E120" s="12">
        <v>273</v>
      </c>
      <c r="F120" s="13">
        <v>7.1854838709677402</v>
      </c>
    </row>
    <row r="121" spans="1:6" ht="14.25" x14ac:dyDescent="0.2">
      <c r="A121" s="10"/>
      <c r="B121" s="11" t="s">
        <v>137</v>
      </c>
      <c r="C121" s="21" t="s">
        <v>28</v>
      </c>
      <c r="D121" s="12" t="s">
        <v>221</v>
      </c>
      <c r="E121" s="12">
        <v>15</v>
      </c>
      <c r="F121" s="13">
        <v>7.7333333333333298</v>
      </c>
    </row>
    <row r="122" spans="1:6" ht="14.25" x14ac:dyDescent="0.2">
      <c r="A122" s="10"/>
      <c r="B122" s="11" t="s">
        <v>138</v>
      </c>
      <c r="C122" s="21" t="s">
        <v>28</v>
      </c>
      <c r="D122" s="12" t="s">
        <v>221</v>
      </c>
      <c r="E122" s="12">
        <v>24</v>
      </c>
      <c r="F122" s="13">
        <v>6.9166666666666696</v>
      </c>
    </row>
    <row r="123" spans="1:6" ht="14.25" x14ac:dyDescent="0.2">
      <c r="A123" s="10"/>
      <c r="B123" s="11" t="s">
        <v>139</v>
      </c>
      <c r="C123" s="21" t="s">
        <v>28</v>
      </c>
      <c r="D123" s="12" t="s">
        <v>221</v>
      </c>
      <c r="E123" s="12">
        <v>11</v>
      </c>
      <c r="F123" s="13">
        <v>8.5454545454545503</v>
      </c>
    </row>
    <row r="124" spans="1:6" ht="14.25" x14ac:dyDescent="0.2">
      <c r="A124" s="10"/>
      <c r="B124" s="11" t="s">
        <v>140</v>
      </c>
      <c r="C124" s="21" t="s">
        <v>28</v>
      </c>
      <c r="D124" s="12" t="s">
        <v>221</v>
      </c>
      <c r="E124" s="12">
        <v>1</v>
      </c>
      <c r="F124" s="13"/>
    </row>
    <row r="125" spans="1:6" ht="14.25" x14ac:dyDescent="0.2">
      <c r="A125" s="10"/>
      <c r="B125" s="11" t="s">
        <v>141</v>
      </c>
      <c r="C125" s="21" t="s">
        <v>28</v>
      </c>
      <c r="D125" s="12" t="s">
        <v>221</v>
      </c>
      <c r="E125" s="12">
        <v>21</v>
      </c>
      <c r="F125" s="13">
        <v>8.8095238095238102</v>
      </c>
    </row>
    <row r="126" spans="1:6" ht="14.25" x14ac:dyDescent="0.2">
      <c r="A126" s="10"/>
      <c r="B126" s="11" t="s">
        <v>142</v>
      </c>
      <c r="C126" s="21" t="s">
        <v>28</v>
      </c>
      <c r="D126" s="12" t="s">
        <v>221</v>
      </c>
      <c r="E126" s="12">
        <v>16</v>
      </c>
      <c r="F126" s="13"/>
    </row>
    <row r="127" spans="1:6" ht="14.25" x14ac:dyDescent="0.2">
      <c r="A127" s="10"/>
      <c r="B127" s="11" t="s">
        <v>143</v>
      </c>
      <c r="C127" s="21" t="s">
        <v>28</v>
      </c>
      <c r="D127" s="12" t="s">
        <v>221</v>
      </c>
      <c r="E127" s="12">
        <v>2</v>
      </c>
      <c r="F127" s="13"/>
    </row>
    <row r="128" spans="1:6" ht="14.25" x14ac:dyDescent="0.2">
      <c r="A128" s="10"/>
      <c r="B128" s="11" t="s">
        <v>144</v>
      </c>
      <c r="C128" s="21" t="s">
        <v>28</v>
      </c>
      <c r="D128" s="12" t="s">
        <v>221</v>
      </c>
      <c r="E128" s="12">
        <v>1</v>
      </c>
      <c r="F128" s="13"/>
    </row>
    <row r="129" spans="1:6" ht="14.25" x14ac:dyDescent="0.2">
      <c r="A129" s="10"/>
      <c r="B129" s="11" t="s">
        <v>145</v>
      </c>
      <c r="C129" s="21" t="s">
        <v>28</v>
      </c>
      <c r="D129" s="12" t="s">
        <v>221</v>
      </c>
      <c r="E129" s="12">
        <v>0</v>
      </c>
      <c r="F129" s="13"/>
    </row>
    <row r="130" spans="1:6" ht="14.25" x14ac:dyDescent="0.2">
      <c r="A130" s="10"/>
      <c r="B130" s="11" t="s">
        <v>146</v>
      </c>
      <c r="C130" s="21" t="s">
        <v>28</v>
      </c>
      <c r="D130" s="12" t="s">
        <v>221</v>
      </c>
      <c r="E130" s="12">
        <v>1</v>
      </c>
      <c r="F130" s="13"/>
    </row>
    <row r="131" spans="1:6" ht="14.25" x14ac:dyDescent="0.2">
      <c r="A131" s="10"/>
      <c r="B131" s="11" t="s">
        <v>147</v>
      </c>
      <c r="C131" s="21" t="s">
        <v>28</v>
      </c>
      <c r="D131" s="12" t="s">
        <v>221</v>
      </c>
      <c r="E131" s="12">
        <v>79</v>
      </c>
      <c r="F131" s="13">
        <v>3.2328767123287698</v>
      </c>
    </row>
    <row r="132" spans="1:6" ht="14.25" x14ac:dyDescent="0.2">
      <c r="A132" s="10"/>
      <c r="B132" s="11" t="s">
        <v>148</v>
      </c>
      <c r="C132" s="21" t="s">
        <v>28</v>
      </c>
      <c r="D132" s="12" t="s">
        <v>221</v>
      </c>
      <c r="E132" s="12">
        <v>293</v>
      </c>
      <c r="F132" s="13">
        <v>6.7197231833910003</v>
      </c>
    </row>
    <row r="133" spans="1:6" ht="14.25" x14ac:dyDescent="0.2">
      <c r="A133" s="10"/>
      <c r="B133" s="11" t="s">
        <v>149</v>
      </c>
      <c r="C133" s="21" t="s">
        <v>28</v>
      </c>
      <c r="D133" s="12" t="s">
        <v>221</v>
      </c>
      <c r="E133" s="12">
        <v>58</v>
      </c>
      <c r="F133" s="13">
        <v>5.9019607843137303</v>
      </c>
    </row>
    <row r="134" spans="1:6" ht="14.25" x14ac:dyDescent="0.2">
      <c r="A134" s="14" t="s">
        <v>4</v>
      </c>
      <c r="B134" s="15" t="s">
        <v>34</v>
      </c>
      <c r="C134" s="20" t="s">
        <v>28</v>
      </c>
      <c r="D134" s="15" t="s">
        <v>221</v>
      </c>
      <c r="E134" s="16">
        <v>263</v>
      </c>
      <c r="F134" s="17">
        <v>7.1673003802281396</v>
      </c>
    </row>
    <row r="135" spans="1:6" ht="14.25" x14ac:dyDescent="0.2">
      <c r="A135" s="14"/>
      <c r="B135" s="15" t="s">
        <v>35</v>
      </c>
      <c r="C135" s="20" t="s">
        <v>28</v>
      </c>
      <c r="D135" s="15" t="s">
        <v>221</v>
      </c>
      <c r="E135" s="16">
        <v>246</v>
      </c>
      <c r="F135" s="17">
        <v>9.8089430894308904</v>
      </c>
    </row>
    <row r="136" spans="1:6" ht="14.25" x14ac:dyDescent="0.2">
      <c r="A136" s="14"/>
      <c r="B136" s="15" t="s">
        <v>150</v>
      </c>
      <c r="C136" s="20" t="s">
        <v>28</v>
      </c>
      <c r="D136" s="15" t="s">
        <v>221</v>
      </c>
      <c r="E136" s="16">
        <v>32</v>
      </c>
      <c r="F136" s="17">
        <v>3.5714285714285698</v>
      </c>
    </row>
    <row r="137" spans="1:6" ht="14.25" x14ac:dyDescent="0.2">
      <c r="A137" s="14"/>
      <c r="B137" s="15" t="s">
        <v>151</v>
      </c>
      <c r="C137" s="20" t="s">
        <v>28</v>
      </c>
      <c r="D137" s="15" t="s">
        <v>221</v>
      </c>
      <c r="E137" s="16">
        <v>41</v>
      </c>
      <c r="F137" s="17"/>
    </row>
    <row r="138" spans="1:6" ht="14.25" x14ac:dyDescent="0.2">
      <c r="A138" s="14"/>
      <c r="B138" s="15" t="s">
        <v>152</v>
      </c>
      <c r="C138" s="20" t="s">
        <v>28</v>
      </c>
      <c r="D138" s="15" t="s">
        <v>221</v>
      </c>
      <c r="E138" s="16">
        <v>56</v>
      </c>
      <c r="F138" s="17">
        <v>3.1964285714285698</v>
      </c>
    </row>
    <row r="139" spans="1:6" ht="14.25" x14ac:dyDescent="0.2">
      <c r="A139" s="14"/>
      <c r="B139" s="15" t="s">
        <v>153</v>
      </c>
      <c r="C139" s="20" t="s">
        <v>28</v>
      </c>
      <c r="D139" s="15" t="s">
        <v>221</v>
      </c>
      <c r="E139" s="16">
        <v>24</v>
      </c>
      <c r="F139" s="17">
        <v>2.7916666666666701</v>
      </c>
    </row>
    <row r="140" spans="1:6" ht="14.25" x14ac:dyDescent="0.2">
      <c r="A140" s="14"/>
      <c r="B140" s="15" t="s">
        <v>154</v>
      </c>
      <c r="C140" s="20" t="s">
        <v>28</v>
      </c>
      <c r="D140" s="15" t="s">
        <v>221</v>
      </c>
      <c r="E140" s="16">
        <v>25</v>
      </c>
      <c r="F140" s="17">
        <v>2.12</v>
      </c>
    </row>
    <row r="141" spans="1:6" ht="14.25" x14ac:dyDescent="0.2">
      <c r="A141" s="14"/>
      <c r="B141" s="15" t="s">
        <v>155</v>
      </c>
      <c r="C141" s="20" t="s">
        <v>28</v>
      </c>
      <c r="D141" s="15" t="s">
        <v>221</v>
      </c>
      <c r="E141" s="16">
        <v>41</v>
      </c>
      <c r="F141" s="17">
        <v>2.8292682926829298</v>
      </c>
    </row>
    <row r="142" spans="1:6" ht="14.25" x14ac:dyDescent="0.2">
      <c r="A142" s="14"/>
      <c r="B142" s="15" t="s">
        <v>156</v>
      </c>
      <c r="C142" s="20" t="s">
        <v>28</v>
      </c>
      <c r="D142" s="15" t="s">
        <v>221</v>
      </c>
      <c r="E142" s="16">
        <v>166</v>
      </c>
      <c r="F142" s="17">
        <v>6.1360544217687103</v>
      </c>
    </row>
    <row r="143" spans="1:6" ht="14.25" x14ac:dyDescent="0.2">
      <c r="A143" s="14"/>
      <c r="B143" s="15" t="s">
        <v>157</v>
      </c>
      <c r="C143" s="20" t="s">
        <v>28</v>
      </c>
      <c r="D143" s="15" t="s">
        <v>221</v>
      </c>
      <c r="E143" s="16">
        <v>275</v>
      </c>
      <c r="F143" s="17">
        <v>6.6626984126984103</v>
      </c>
    </row>
    <row r="144" spans="1:6" ht="14.25" x14ac:dyDescent="0.2">
      <c r="A144" s="14"/>
      <c r="B144" s="15" t="s">
        <v>158</v>
      </c>
      <c r="C144" s="20" t="s">
        <v>28</v>
      </c>
      <c r="D144" s="15" t="s">
        <v>221</v>
      </c>
      <c r="E144" s="16">
        <v>281</v>
      </c>
      <c r="F144" s="17">
        <v>3.4147286821705398</v>
      </c>
    </row>
    <row r="145" spans="1:6" ht="14.25" x14ac:dyDescent="0.2">
      <c r="A145" s="14"/>
      <c r="B145" s="15" t="s">
        <v>159</v>
      </c>
      <c r="C145" s="20" t="s">
        <v>28</v>
      </c>
      <c r="D145" s="15" t="s">
        <v>221</v>
      </c>
      <c r="E145" s="16">
        <v>281</v>
      </c>
      <c r="F145" s="17">
        <v>6.1821705426356601</v>
      </c>
    </row>
    <row r="146" spans="1:6" ht="14.25" x14ac:dyDescent="0.2">
      <c r="A146" s="14"/>
      <c r="B146" s="15" t="s">
        <v>160</v>
      </c>
      <c r="C146" s="20" t="s">
        <v>28</v>
      </c>
      <c r="D146" s="15" t="s">
        <v>221</v>
      </c>
      <c r="E146" s="16">
        <v>280</v>
      </c>
      <c r="F146" s="17">
        <v>5.2918287937743198</v>
      </c>
    </row>
    <row r="147" spans="1:6" ht="14.25" x14ac:dyDescent="0.2">
      <c r="A147" s="14"/>
      <c r="B147" s="15" t="s">
        <v>161</v>
      </c>
      <c r="C147" s="20" t="s">
        <v>28</v>
      </c>
      <c r="D147" s="15" t="s">
        <v>221</v>
      </c>
      <c r="E147" s="16">
        <v>172</v>
      </c>
      <c r="F147" s="17">
        <v>6.25</v>
      </c>
    </row>
    <row r="148" spans="1:6" ht="14.25" x14ac:dyDescent="0.2">
      <c r="A148" s="14"/>
      <c r="B148" s="15" t="s">
        <v>162</v>
      </c>
      <c r="C148" s="20" t="s">
        <v>28</v>
      </c>
      <c r="D148" s="15" t="s">
        <v>221</v>
      </c>
      <c r="E148" s="16">
        <v>96</v>
      </c>
      <c r="F148" s="17">
        <v>5.6875</v>
      </c>
    </row>
    <row r="149" spans="1:6" ht="14.25" x14ac:dyDescent="0.2">
      <c r="A149" s="14"/>
      <c r="B149" s="15" t="s">
        <v>163</v>
      </c>
      <c r="C149" s="20" t="s">
        <v>28</v>
      </c>
      <c r="D149" s="15" t="s">
        <v>221</v>
      </c>
      <c r="E149" s="16">
        <v>38</v>
      </c>
      <c r="F149" s="17">
        <v>3.5263157894736801</v>
      </c>
    </row>
    <row r="150" spans="1:6" ht="14.25" x14ac:dyDescent="0.2">
      <c r="A150" s="14"/>
      <c r="B150" s="15" t="s">
        <v>164</v>
      </c>
      <c r="C150" s="20" t="s">
        <v>28</v>
      </c>
      <c r="D150" s="15" t="s">
        <v>221</v>
      </c>
      <c r="E150" s="16">
        <v>34</v>
      </c>
      <c r="F150" s="17">
        <v>6.2058823529411802</v>
      </c>
    </row>
    <row r="151" spans="1:6" ht="14.25" x14ac:dyDescent="0.2">
      <c r="A151" s="14"/>
      <c r="B151" s="15" t="s">
        <v>165</v>
      </c>
      <c r="C151" s="20" t="s">
        <v>28</v>
      </c>
      <c r="D151" s="15" t="s">
        <v>221</v>
      </c>
      <c r="E151" s="16">
        <v>17</v>
      </c>
      <c r="F151" s="17">
        <v>9.2941176470588207</v>
      </c>
    </row>
    <row r="152" spans="1:6" ht="14.25" x14ac:dyDescent="0.2">
      <c r="A152" s="14"/>
      <c r="B152" s="15" t="s">
        <v>166</v>
      </c>
      <c r="C152" s="20" t="s">
        <v>28</v>
      </c>
      <c r="D152" s="15" t="s">
        <v>221</v>
      </c>
      <c r="E152" s="16">
        <v>29</v>
      </c>
      <c r="F152" s="17">
        <v>4.6551724137930997</v>
      </c>
    </row>
    <row r="153" spans="1:6" ht="14.25" x14ac:dyDescent="0.2">
      <c r="A153" s="14"/>
      <c r="B153" s="15" t="s">
        <v>167</v>
      </c>
      <c r="C153" s="20" t="s">
        <v>28</v>
      </c>
      <c r="D153" s="15" t="s">
        <v>221</v>
      </c>
      <c r="E153" s="16">
        <v>20</v>
      </c>
      <c r="F153" s="17">
        <v>5.0999999999999996</v>
      </c>
    </row>
    <row r="154" spans="1:6" ht="14.25" x14ac:dyDescent="0.2">
      <c r="A154" s="14"/>
      <c r="B154" s="15" t="s">
        <v>168</v>
      </c>
      <c r="C154" s="20" t="s">
        <v>28</v>
      </c>
      <c r="D154" s="15" t="s">
        <v>221</v>
      </c>
      <c r="E154" s="16">
        <v>64</v>
      </c>
      <c r="F154" s="17">
        <v>7.171875</v>
      </c>
    </row>
    <row r="155" spans="1:6" ht="14.25" x14ac:dyDescent="0.2">
      <c r="A155" s="14"/>
      <c r="B155" s="15" t="s">
        <v>169</v>
      </c>
      <c r="C155" s="20" t="s">
        <v>28</v>
      </c>
      <c r="D155" s="15" t="s">
        <v>221</v>
      </c>
      <c r="E155" s="16">
        <v>21</v>
      </c>
      <c r="F155" s="17">
        <v>7.8571428571428603</v>
      </c>
    </row>
    <row r="156" spans="1:6" ht="14.25" x14ac:dyDescent="0.2">
      <c r="A156" s="10" t="s">
        <v>5</v>
      </c>
      <c r="B156" s="11" t="s">
        <v>34</v>
      </c>
      <c r="C156" s="21" t="s">
        <v>28</v>
      </c>
      <c r="D156" s="12" t="s">
        <v>221</v>
      </c>
      <c r="E156" s="12">
        <v>40</v>
      </c>
      <c r="F156" s="13">
        <v>8.125</v>
      </c>
    </row>
    <row r="157" spans="1:6" ht="14.25" x14ac:dyDescent="0.2">
      <c r="A157" s="10"/>
      <c r="B157" s="11" t="s">
        <v>170</v>
      </c>
      <c r="C157" s="21" t="s">
        <v>28</v>
      </c>
      <c r="D157" s="12" t="s">
        <v>221</v>
      </c>
      <c r="E157" s="12">
        <v>5</v>
      </c>
      <c r="F157" s="13"/>
    </row>
    <row r="158" spans="1:6" ht="14.25" x14ac:dyDescent="0.2">
      <c r="A158" s="10"/>
      <c r="B158" s="11" t="s">
        <v>171</v>
      </c>
      <c r="C158" s="21" t="s">
        <v>28</v>
      </c>
      <c r="D158" s="12" t="s">
        <v>221</v>
      </c>
      <c r="E158" s="12">
        <v>61</v>
      </c>
      <c r="F158" s="13">
        <v>6.8928571428571397</v>
      </c>
    </row>
    <row r="159" spans="1:6" ht="14.25" x14ac:dyDescent="0.2">
      <c r="A159" s="10"/>
      <c r="B159" s="11" t="s">
        <v>172</v>
      </c>
      <c r="C159" s="21" t="s">
        <v>28</v>
      </c>
      <c r="D159" s="12" t="s">
        <v>221</v>
      </c>
      <c r="E159" s="12">
        <v>2</v>
      </c>
      <c r="F159" s="13"/>
    </row>
    <row r="160" spans="1:6" ht="14.25" x14ac:dyDescent="0.2">
      <c r="A160" s="10"/>
      <c r="B160" s="11" t="s">
        <v>173</v>
      </c>
      <c r="C160" s="21" t="s">
        <v>28</v>
      </c>
      <c r="D160" s="12" t="s">
        <v>221</v>
      </c>
      <c r="E160" s="12">
        <v>2</v>
      </c>
      <c r="F160" s="13"/>
    </row>
    <row r="161" spans="1:6" ht="14.25" x14ac:dyDescent="0.2">
      <c r="A161" s="10"/>
      <c r="B161" s="11" t="s">
        <v>174</v>
      </c>
      <c r="C161" s="21" t="s">
        <v>28</v>
      </c>
      <c r="D161" s="12" t="s">
        <v>221</v>
      </c>
      <c r="E161" s="12">
        <v>1</v>
      </c>
      <c r="F161" s="13"/>
    </row>
    <row r="162" spans="1:6" ht="14.25" x14ac:dyDescent="0.2">
      <c r="A162" s="14" t="s">
        <v>6</v>
      </c>
      <c r="B162" s="15" t="s">
        <v>175</v>
      </c>
      <c r="C162" s="20" t="s">
        <v>28</v>
      </c>
      <c r="D162" s="15" t="s">
        <v>221</v>
      </c>
      <c r="E162" s="16">
        <v>49</v>
      </c>
      <c r="F162" s="17">
        <v>6.0204081632653104</v>
      </c>
    </row>
    <row r="163" spans="1:6" ht="14.25" x14ac:dyDescent="0.2">
      <c r="A163" s="14"/>
      <c r="B163" s="15" t="s">
        <v>176</v>
      </c>
      <c r="C163" s="20" t="s">
        <v>28</v>
      </c>
      <c r="D163" s="15" t="s">
        <v>221</v>
      </c>
      <c r="E163" s="16">
        <v>2</v>
      </c>
      <c r="F163" s="17"/>
    </row>
    <row r="164" spans="1:6" ht="14.25" x14ac:dyDescent="0.2">
      <c r="A164" s="14"/>
      <c r="B164" s="15" t="s">
        <v>177</v>
      </c>
      <c r="C164" s="20" t="s">
        <v>28</v>
      </c>
      <c r="D164" s="15" t="s">
        <v>221</v>
      </c>
      <c r="E164" s="16">
        <v>37</v>
      </c>
      <c r="F164" s="17">
        <v>8.1081081081081106</v>
      </c>
    </row>
    <row r="165" spans="1:6" ht="14.25" x14ac:dyDescent="0.2">
      <c r="A165" s="14"/>
      <c r="B165" s="15" t="s">
        <v>178</v>
      </c>
      <c r="C165" s="20" t="s">
        <v>28</v>
      </c>
      <c r="D165" s="15" t="s">
        <v>221</v>
      </c>
      <c r="E165" s="16">
        <v>38</v>
      </c>
      <c r="F165" s="17">
        <v>7.7631578947368398</v>
      </c>
    </row>
    <row r="166" spans="1:6" ht="14.25" x14ac:dyDescent="0.2">
      <c r="A166" s="14"/>
      <c r="B166" s="15" t="s">
        <v>179</v>
      </c>
      <c r="C166" s="20" t="s">
        <v>28</v>
      </c>
      <c r="D166" s="15" t="s">
        <v>221</v>
      </c>
      <c r="E166" s="16">
        <v>29</v>
      </c>
      <c r="F166" s="17">
        <v>6.1379310344827598</v>
      </c>
    </row>
    <row r="167" spans="1:6" ht="14.25" x14ac:dyDescent="0.2">
      <c r="A167" s="14"/>
      <c r="B167" s="15" t="s">
        <v>180</v>
      </c>
      <c r="C167" s="20" t="s">
        <v>28</v>
      </c>
      <c r="D167" s="15" t="s">
        <v>221</v>
      </c>
      <c r="E167" s="16">
        <v>54</v>
      </c>
      <c r="F167" s="17">
        <v>8.7407407407407405</v>
      </c>
    </row>
    <row r="168" spans="1:6" ht="14.25" x14ac:dyDescent="0.2">
      <c r="A168" s="14"/>
      <c r="B168" s="15" t="s">
        <v>34</v>
      </c>
      <c r="C168" s="20" t="s">
        <v>28</v>
      </c>
      <c r="D168" s="15" t="s">
        <v>221</v>
      </c>
      <c r="E168" s="16">
        <v>53</v>
      </c>
      <c r="F168" s="17">
        <v>7.5849056603773599</v>
      </c>
    </row>
    <row r="169" spans="1:6" ht="14.25" x14ac:dyDescent="0.2">
      <c r="A169" s="14"/>
      <c r="B169" s="15" t="s">
        <v>41</v>
      </c>
      <c r="C169" s="20" t="s">
        <v>28</v>
      </c>
      <c r="D169" s="15" t="s">
        <v>221</v>
      </c>
      <c r="E169" s="16">
        <v>0</v>
      </c>
      <c r="F169" s="17"/>
    </row>
    <row r="170" spans="1:6" ht="14.25" x14ac:dyDescent="0.2">
      <c r="A170" s="10" t="s">
        <v>7</v>
      </c>
      <c r="B170" s="11" t="s">
        <v>181</v>
      </c>
      <c r="C170" s="21" t="s">
        <v>28</v>
      </c>
      <c r="D170" s="12" t="s">
        <v>221</v>
      </c>
      <c r="E170" s="12">
        <v>19</v>
      </c>
      <c r="F170" s="13">
        <v>10.157894736842101</v>
      </c>
    </row>
    <row r="171" spans="1:6" ht="14.25" x14ac:dyDescent="0.2">
      <c r="A171" s="10"/>
      <c r="B171" s="11" t="s">
        <v>182</v>
      </c>
      <c r="C171" s="21" t="s">
        <v>28</v>
      </c>
      <c r="D171" s="12" t="s">
        <v>221</v>
      </c>
      <c r="E171" s="12">
        <v>17</v>
      </c>
      <c r="F171" s="13">
        <v>9.2352941176470598</v>
      </c>
    </row>
    <row r="172" spans="1:6" ht="14.25" x14ac:dyDescent="0.2">
      <c r="A172" s="10"/>
      <c r="B172" s="11" t="s">
        <v>183</v>
      </c>
      <c r="C172" s="21" t="s">
        <v>28</v>
      </c>
      <c r="D172" s="12" t="s">
        <v>221</v>
      </c>
      <c r="E172" s="12">
        <v>23</v>
      </c>
      <c r="F172" s="13">
        <v>7.6956521739130404</v>
      </c>
    </row>
    <row r="173" spans="1:6" ht="14.25" x14ac:dyDescent="0.2">
      <c r="A173" s="10"/>
      <c r="B173" s="11" t="s">
        <v>184</v>
      </c>
      <c r="C173" s="21" t="s">
        <v>28</v>
      </c>
      <c r="D173" s="12" t="s">
        <v>221</v>
      </c>
      <c r="E173" s="12">
        <v>22</v>
      </c>
      <c r="F173" s="13">
        <v>8.8636363636363598</v>
      </c>
    </row>
    <row r="174" spans="1:6" ht="14.25" x14ac:dyDescent="0.2">
      <c r="A174" s="10"/>
      <c r="B174" s="11" t="s">
        <v>185</v>
      </c>
      <c r="C174" s="21" t="s">
        <v>28</v>
      </c>
      <c r="D174" s="12" t="s">
        <v>221</v>
      </c>
      <c r="E174" s="12">
        <v>22</v>
      </c>
      <c r="F174" s="13">
        <v>7.9090909090909101</v>
      </c>
    </row>
    <row r="175" spans="1:6" ht="14.25" x14ac:dyDescent="0.2">
      <c r="A175" s="10"/>
      <c r="B175" s="11" t="s">
        <v>186</v>
      </c>
      <c r="C175" s="21" t="s">
        <v>28</v>
      </c>
      <c r="D175" s="12" t="s">
        <v>221</v>
      </c>
      <c r="E175" s="12">
        <v>26</v>
      </c>
      <c r="F175" s="13">
        <v>7.9615384615384599</v>
      </c>
    </row>
    <row r="176" spans="1:6" ht="14.25" x14ac:dyDescent="0.2">
      <c r="A176" s="14" t="s">
        <v>10</v>
      </c>
      <c r="B176" s="15" t="s">
        <v>27</v>
      </c>
      <c r="C176" s="20" t="s">
        <v>28</v>
      </c>
      <c r="D176" s="15" t="s">
        <v>221</v>
      </c>
      <c r="E176" s="16">
        <v>4</v>
      </c>
      <c r="F176" s="17"/>
    </row>
    <row r="177" spans="1:6" ht="14.25" x14ac:dyDescent="0.2">
      <c r="A177" s="14"/>
      <c r="B177" s="15" t="s">
        <v>29</v>
      </c>
      <c r="C177" s="20" t="s">
        <v>28</v>
      </c>
      <c r="D177" s="15" t="s">
        <v>221</v>
      </c>
      <c r="E177" s="16">
        <v>1</v>
      </c>
      <c r="F177" s="17"/>
    </row>
    <row r="178" spans="1:6" ht="14.25" x14ac:dyDescent="0.2">
      <c r="A178" s="14"/>
      <c r="B178" s="15" t="s">
        <v>187</v>
      </c>
      <c r="C178" s="20" t="s">
        <v>28</v>
      </c>
      <c r="D178" s="15" t="s">
        <v>221</v>
      </c>
      <c r="E178" s="16">
        <v>10</v>
      </c>
      <c r="F178" s="17">
        <v>2.8</v>
      </c>
    </row>
    <row r="179" spans="1:6" ht="14.25" x14ac:dyDescent="0.2">
      <c r="A179" s="14"/>
      <c r="B179" s="15" t="s">
        <v>188</v>
      </c>
      <c r="C179" s="20" t="s">
        <v>28</v>
      </c>
      <c r="D179" s="15" t="s">
        <v>221</v>
      </c>
      <c r="E179" s="16">
        <v>1</v>
      </c>
      <c r="F179" s="17"/>
    </row>
    <row r="180" spans="1:6" ht="14.25" x14ac:dyDescent="0.2">
      <c r="A180" s="14"/>
      <c r="B180" s="15" t="s">
        <v>189</v>
      </c>
      <c r="C180" s="20" t="s">
        <v>28</v>
      </c>
      <c r="D180" s="15" t="s">
        <v>221</v>
      </c>
      <c r="E180" s="16">
        <v>26</v>
      </c>
      <c r="F180" s="17">
        <v>7</v>
      </c>
    </row>
    <row r="181" spans="1:6" ht="14.25" x14ac:dyDescent="0.2">
      <c r="A181" s="14"/>
      <c r="B181" s="15" t="s">
        <v>190</v>
      </c>
      <c r="C181" s="20" t="s">
        <v>28</v>
      </c>
      <c r="D181" s="15" t="s">
        <v>221</v>
      </c>
      <c r="E181" s="16">
        <v>28</v>
      </c>
      <c r="F181" s="17">
        <v>6.75</v>
      </c>
    </row>
    <row r="182" spans="1:6" ht="14.25" x14ac:dyDescent="0.2">
      <c r="A182" s="14"/>
      <c r="B182" s="15" t="s">
        <v>191</v>
      </c>
      <c r="C182" s="20" t="s">
        <v>28</v>
      </c>
      <c r="D182" s="15" t="s">
        <v>221</v>
      </c>
      <c r="E182" s="16">
        <v>12</v>
      </c>
      <c r="F182" s="17">
        <v>8.5</v>
      </c>
    </row>
    <row r="183" spans="1:6" ht="14.25" x14ac:dyDescent="0.2">
      <c r="A183" s="14"/>
      <c r="B183" s="15" t="s">
        <v>192</v>
      </c>
      <c r="C183" s="20" t="s">
        <v>28</v>
      </c>
      <c r="D183" s="15" t="s">
        <v>221</v>
      </c>
      <c r="E183" s="16">
        <v>14</v>
      </c>
      <c r="F183" s="17">
        <v>7.9285714285714297</v>
      </c>
    </row>
    <row r="184" spans="1:6" ht="14.25" x14ac:dyDescent="0.2">
      <c r="A184" s="10" t="s">
        <v>11</v>
      </c>
      <c r="B184" s="11" t="s">
        <v>27</v>
      </c>
      <c r="C184" s="21" t="s">
        <v>28</v>
      </c>
      <c r="D184" s="12" t="s">
        <v>221</v>
      </c>
      <c r="E184" s="12">
        <v>17</v>
      </c>
      <c r="F184" s="13">
        <v>10.5294117647059</v>
      </c>
    </row>
    <row r="185" spans="1:6" ht="14.25" x14ac:dyDescent="0.2">
      <c r="A185" s="10"/>
      <c r="B185" s="11" t="s">
        <v>29</v>
      </c>
      <c r="C185" s="21" t="s">
        <v>28</v>
      </c>
      <c r="D185" s="12" t="s">
        <v>221</v>
      </c>
      <c r="E185" s="12">
        <v>19</v>
      </c>
      <c r="F185" s="13">
        <v>11.0526315789474</v>
      </c>
    </row>
    <row r="186" spans="1:6" ht="14.25" x14ac:dyDescent="0.2">
      <c r="A186" s="10"/>
      <c r="B186" s="11" t="s">
        <v>193</v>
      </c>
      <c r="C186" s="21" t="s">
        <v>28</v>
      </c>
      <c r="D186" s="12" t="s">
        <v>221</v>
      </c>
      <c r="E186" s="12">
        <v>33</v>
      </c>
      <c r="F186" s="13">
        <v>6.8181818181818201</v>
      </c>
    </row>
    <row r="187" spans="1:6" ht="14.25" x14ac:dyDescent="0.2">
      <c r="A187" s="10"/>
      <c r="B187" s="11" t="s">
        <v>194</v>
      </c>
      <c r="C187" s="21" t="s">
        <v>28</v>
      </c>
      <c r="D187" s="12" t="s">
        <v>221</v>
      </c>
      <c r="E187" s="12">
        <v>35</v>
      </c>
      <c r="F187" s="13">
        <v>5.8064516129032304</v>
      </c>
    </row>
    <row r="188" spans="1:6" ht="14.25" x14ac:dyDescent="0.2">
      <c r="A188" s="10"/>
      <c r="B188" s="11" t="s">
        <v>195</v>
      </c>
      <c r="C188" s="21" t="s">
        <v>28</v>
      </c>
      <c r="D188" s="12" t="s">
        <v>221</v>
      </c>
      <c r="E188" s="12">
        <v>9</v>
      </c>
      <c r="F188" s="13">
        <v>3.8888888888888902</v>
      </c>
    </row>
    <row r="189" spans="1:6" ht="14.25" x14ac:dyDescent="0.2">
      <c r="A189" s="10"/>
      <c r="B189" s="11" t="s">
        <v>196</v>
      </c>
      <c r="C189" s="21" t="s">
        <v>28</v>
      </c>
      <c r="D189" s="12" t="s">
        <v>221</v>
      </c>
      <c r="E189" s="12">
        <v>0</v>
      </c>
      <c r="F189" s="13"/>
    </row>
    <row r="190" spans="1:6" ht="14.25" x14ac:dyDescent="0.2">
      <c r="A190" s="10"/>
      <c r="B190" s="11" t="s">
        <v>197</v>
      </c>
      <c r="C190" s="21" t="s">
        <v>28</v>
      </c>
      <c r="D190" s="12" t="s">
        <v>221</v>
      </c>
      <c r="E190" s="12">
        <v>5</v>
      </c>
      <c r="F190" s="13">
        <v>4.8</v>
      </c>
    </row>
    <row r="191" spans="1:6" ht="14.25" x14ac:dyDescent="0.2">
      <c r="A191" s="10"/>
      <c r="B191" s="11" t="s">
        <v>198</v>
      </c>
      <c r="C191" s="21" t="s">
        <v>28</v>
      </c>
      <c r="D191" s="12" t="s">
        <v>221</v>
      </c>
      <c r="E191" s="12">
        <v>18</v>
      </c>
      <c r="F191" s="13">
        <v>6.0555555555555598</v>
      </c>
    </row>
    <row r="192" spans="1:6" ht="14.25" x14ac:dyDescent="0.2">
      <c r="A192" s="10"/>
      <c r="B192" s="11" t="s">
        <v>199</v>
      </c>
      <c r="C192" s="21" t="s">
        <v>28</v>
      </c>
      <c r="D192" s="12" t="s">
        <v>221</v>
      </c>
      <c r="E192" s="12">
        <v>16</v>
      </c>
      <c r="F192" s="13">
        <v>8.375</v>
      </c>
    </row>
    <row r="193" spans="1:6" ht="14.25" x14ac:dyDescent="0.2">
      <c r="A193" s="14" t="s">
        <v>12</v>
      </c>
      <c r="B193" s="15" t="s">
        <v>27</v>
      </c>
      <c r="C193" s="20" t="s">
        <v>28</v>
      </c>
      <c r="D193" s="15" t="s">
        <v>221</v>
      </c>
      <c r="E193" s="16">
        <v>77</v>
      </c>
      <c r="F193" s="17">
        <v>8.8051948051948106</v>
      </c>
    </row>
    <row r="194" spans="1:6" ht="14.25" x14ac:dyDescent="0.2">
      <c r="A194" s="14"/>
      <c r="B194" s="15" t="s">
        <v>200</v>
      </c>
      <c r="C194" s="20" t="s">
        <v>28</v>
      </c>
      <c r="D194" s="15" t="s">
        <v>221</v>
      </c>
      <c r="E194" s="16">
        <v>127</v>
      </c>
      <c r="F194" s="17">
        <v>4.2283464566929103</v>
      </c>
    </row>
    <row r="195" spans="1:6" ht="14.25" x14ac:dyDescent="0.2">
      <c r="A195" s="14"/>
      <c r="B195" s="15" t="s">
        <v>29</v>
      </c>
      <c r="C195" s="20" t="s">
        <v>28</v>
      </c>
      <c r="D195" s="15" t="s">
        <v>221</v>
      </c>
      <c r="E195" s="16">
        <v>64</v>
      </c>
      <c r="F195" s="17">
        <v>9.6875</v>
      </c>
    </row>
    <row r="196" spans="1:6" ht="14.25" x14ac:dyDescent="0.2">
      <c r="A196" s="14"/>
      <c r="B196" s="15" t="s">
        <v>201</v>
      </c>
      <c r="C196" s="20" t="s">
        <v>28</v>
      </c>
      <c r="D196" s="15" t="s">
        <v>221</v>
      </c>
      <c r="E196" s="16">
        <v>159</v>
      </c>
      <c r="F196" s="17">
        <v>5.1320754716981103</v>
      </c>
    </row>
    <row r="197" spans="1:6" ht="14.25" x14ac:dyDescent="0.2">
      <c r="A197" s="14"/>
      <c r="B197" s="15" t="s">
        <v>202</v>
      </c>
      <c r="C197" s="20" t="s">
        <v>28</v>
      </c>
      <c r="D197" s="15" t="s">
        <v>221</v>
      </c>
      <c r="E197" s="16">
        <v>158</v>
      </c>
      <c r="F197" s="17">
        <v>8.18987341772152</v>
      </c>
    </row>
    <row r="198" spans="1:6" ht="14.25" x14ac:dyDescent="0.2">
      <c r="A198" s="14"/>
      <c r="B198" s="15" t="s">
        <v>203</v>
      </c>
      <c r="C198" s="20" t="s">
        <v>28</v>
      </c>
      <c r="D198" s="15" t="s">
        <v>221</v>
      </c>
      <c r="E198" s="16">
        <v>148</v>
      </c>
      <c r="F198" s="17">
        <v>7.6689189189189202</v>
      </c>
    </row>
    <row r="199" spans="1:6" ht="14.25" x14ac:dyDescent="0.2">
      <c r="A199" s="14"/>
      <c r="B199" s="15" t="s">
        <v>204</v>
      </c>
      <c r="C199" s="20" t="s">
        <v>28</v>
      </c>
      <c r="D199" s="15" t="s">
        <v>221</v>
      </c>
      <c r="E199" s="16">
        <v>150</v>
      </c>
      <c r="F199" s="17">
        <v>8.6733333333333302</v>
      </c>
    </row>
    <row r="200" spans="1:6" ht="14.25" x14ac:dyDescent="0.2">
      <c r="A200" s="14"/>
      <c r="B200" s="15" t="s">
        <v>205</v>
      </c>
      <c r="C200" s="20" t="s">
        <v>28</v>
      </c>
      <c r="D200" s="15" t="s">
        <v>221</v>
      </c>
      <c r="E200" s="16">
        <v>34</v>
      </c>
      <c r="F200" s="17">
        <v>10.735294117647101</v>
      </c>
    </row>
    <row r="201" spans="1:6" ht="14.25" x14ac:dyDescent="0.2">
      <c r="A201" s="14"/>
      <c r="B201" s="15" t="s">
        <v>206</v>
      </c>
      <c r="C201" s="20" t="s">
        <v>28</v>
      </c>
      <c r="D201" s="15" t="s">
        <v>221</v>
      </c>
      <c r="E201" s="16">
        <v>33</v>
      </c>
      <c r="F201" s="17">
        <v>10.0606060606061</v>
      </c>
    </row>
    <row r="202" spans="1:6" ht="14.25" x14ac:dyDescent="0.2">
      <c r="A202" s="14"/>
      <c r="B202" s="15" t="s">
        <v>207</v>
      </c>
      <c r="C202" s="20" t="s">
        <v>28</v>
      </c>
      <c r="D202" s="15" t="s">
        <v>221</v>
      </c>
      <c r="E202" s="16">
        <v>84</v>
      </c>
      <c r="F202" s="17">
        <v>7.7619047619047601</v>
      </c>
    </row>
    <row r="203" spans="1:6" ht="14.25" x14ac:dyDescent="0.2">
      <c r="A203" s="14"/>
      <c r="B203" s="15" t="s">
        <v>208</v>
      </c>
      <c r="C203" s="20" t="s">
        <v>28</v>
      </c>
      <c r="D203" s="15" t="s">
        <v>221</v>
      </c>
      <c r="E203" s="16">
        <v>88</v>
      </c>
      <c r="F203" s="17">
        <v>7.9545454545454497</v>
      </c>
    </row>
    <row r="204" spans="1:6" ht="14.25" x14ac:dyDescent="0.2">
      <c r="A204" s="14"/>
      <c r="B204" s="15" t="s">
        <v>209</v>
      </c>
      <c r="C204" s="20" t="s">
        <v>28</v>
      </c>
      <c r="D204" s="15" t="s">
        <v>221</v>
      </c>
      <c r="E204" s="16">
        <v>35</v>
      </c>
      <c r="F204" s="17">
        <v>7.4285714285714297</v>
      </c>
    </row>
    <row r="205" spans="1:6" ht="14.25" x14ac:dyDescent="0.2">
      <c r="A205" s="14"/>
      <c r="B205" s="15" t="s">
        <v>210</v>
      </c>
      <c r="C205" s="20" t="s">
        <v>28</v>
      </c>
      <c r="D205" s="15" t="s">
        <v>221</v>
      </c>
      <c r="E205" s="16">
        <v>35</v>
      </c>
      <c r="F205" s="17">
        <v>10.285714285714301</v>
      </c>
    </row>
    <row r="206" spans="1:6" ht="14.25" x14ac:dyDescent="0.2">
      <c r="A206" s="10" t="s">
        <v>13</v>
      </c>
      <c r="B206" s="11" t="s">
        <v>27</v>
      </c>
      <c r="C206" s="21" t="s">
        <v>28</v>
      </c>
      <c r="D206" s="12" t="s">
        <v>221</v>
      </c>
      <c r="E206" s="12">
        <v>12</v>
      </c>
      <c r="F206" s="13">
        <v>4.8333333333333304</v>
      </c>
    </row>
    <row r="207" spans="1:6" ht="14.25" x14ac:dyDescent="0.2">
      <c r="A207" s="10"/>
      <c r="B207" s="11" t="s">
        <v>29</v>
      </c>
      <c r="C207" s="21" t="s">
        <v>28</v>
      </c>
      <c r="D207" s="12" t="s">
        <v>221</v>
      </c>
      <c r="E207" s="12">
        <v>1</v>
      </c>
      <c r="F207" s="13"/>
    </row>
    <row r="208" spans="1:6" ht="14.25" x14ac:dyDescent="0.2">
      <c r="A208" s="10"/>
      <c r="B208" s="11" t="s">
        <v>211</v>
      </c>
      <c r="C208" s="21" t="s">
        <v>28</v>
      </c>
      <c r="D208" s="12" t="s">
        <v>221</v>
      </c>
      <c r="E208" s="12">
        <v>65</v>
      </c>
      <c r="F208" s="13">
        <v>8.1538461538461497</v>
      </c>
    </row>
    <row r="209" spans="1:6" ht="14.25" x14ac:dyDescent="0.2">
      <c r="A209" s="10"/>
      <c r="B209" s="11" t="s">
        <v>212</v>
      </c>
      <c r="C209" s="21" t="s">
        <v>28</v>
      </c>
      <c r="D209" s="12" t="s">
        <v>221</v>
      </c>
      <c r="E209" s="12">
        <v>3</v>
      </c>
      <c r="F209" s="13"/>
    </row>
    <row r="210" spans="1:6" ht="14.25" x14ac:dyDescent="0.2">
      <c r="A210" s="10"/>
      <c r="B210" s="11" t="s">
        <v>213</v>
      </c>
      <c r="C210" s="21" t="s">
        <v>28</v>
      </c>
      <c r="D210" s="12" t="s">
        <v>221</v>
      </c>
      <c r="E210" s="12">
        <v>66</v>
      </c>
      <c r="F210" s="13">
        <v>7.1</v>
      </c>
    </row>
    <row r="211" spans="1:6" ht="14.25" x14ac:dyDescent="0.2">
      <c r="A211" s="14" t="s">
        <v>14</v>
      </c>
      <c r="B211" s="15" t="s">
        <v>35</v>
      </c>
      <c r="C211" s="20" t="s">
        <v>28</v>
      </c>
      <c r="D211" s="15" t="s">
        <v>221</v>
      </c>
      <c r="E211" s="16">
        <v>1</v>
      </c>
      <c r="F211" s="17"/>
    </row>
    <row r="212" spans="1:6" ht="14.25" x14ac:dyDescent="0.2">
      <c r="A212" s="14"/>
      <c r="B212" s="15" t="s">
        <v>214</v>
      </c>
      <c r="C212" s="20" t="s">
        <v>28</v>
      </c>
      <c r="D212" s="15" t="s">
        <v>221</v>
      </c>
      <c r="E212" s="16">
        <v>1</v>
      </c>
      <c r="F212" s="17"/>
    </row>
    <row r="213" spans="1:6" ht="14.25" x14ac:dyDescent="0.2">
      <c r="A213" s="14"/>
      <c r="B213" s="15" t="s">
        <v>215</v>
      </c>
      <c r="C213" s="20" t="s">
        <v>28</v>
      </c>
      <c r="D213" s="15" t="s">
        <v>221</v>
      </c>
      <c r="E213" s="16">
        <v>17</v>
      </c>
      <c r="F213" s="17">
        <v>4.5625</v>
      </c>
    </row>
    <row r="214" spans="1:6" ht="14.25" x14ac:dyDescent="0.2">
      <c r="A214" s="14"/>
      <c r="B214" s="15" t="s">
        <v>216</v>
      </c>
      <c r="C214" s="20" t="s">
        <v>28</v>
      </c>
      <c r="D214" s="15" t="s">
        <v>221</v>
      </c>
      <c r="E214" s="16">
        <v>15</v>
      </c>
      <c r="F214" s="17">
        <v>4.8666666666666698</v>
      </c>
    </row>
    <row r="215" spans="1:6" ht="14.25" x14ac:dyDescent="0.2">
      <c r="A215" s="14"/>
      <c r="B215" s="15" t="s">
        <v>217</v>
      </c>
      <c r="C215" s="20" t="s">
        <v>28</v>
      </c>
      <c r="D215" s="15" t="s">
        <v>221</v>
      </c>
      <c r="E215" s="16">
        <v>69</v>
      </c>
      <c r="F215" s="17">
        <v>6.5362318840579698</v>
      </c>
    </row>
    <row r="216" spans="1:6" ht="14.25" x14ac:dyDescent="0.2">
      <c r="A216" s="14"/>
      <c r="B216" s="15" t="s">
        <v>218</v>
      </c>
      <c r="C216" s="20" t="s">
        <v>28</v>
      </c>
      <c r="D216" s="15" t="s">
        <v>221</v>
      </c>
      <c r="E216" s="16">
        <v>66</v>
      </c>
      <c r="F216" s="17">
        <v>7.5454545454545503</v>
      </c>
    </row>
    <row r="217" spans="1:6" ht="14.25" x14ac:dyDescent="0.2">
      <c r="A217" s="14"/>
      <c r="B217" s="15" t="s">
        <v>27</v>
      </c>
      <c r="C217" s="20" t="s">
        <v>28</v>
      </c>
      <c r="D217" s="15" t="s">
        <v>221</v>
      </c>
      <c r="E217" s="16">
        <v>8</v>
      </c>
      <c r="F217" s="17"/>
    </row>
    <row r="218" spans="1:6" ht="14.25" x14ac:dyDescent="0.2">
      <c r="A218" s="14"/>
      <c r="B218" s="15" t="s">
        <v>29</v>
      </c>
      <c r="C218" s="20" t="s">
        <v>28</v>
      </c>
      <c r="D218" s="15" t="s">
        <v>221</v>
      </c>
      <c r="E218" s="16">
        <v>2</v>
      </c>
      <c r="F218" s="17"/>
    </row>
    <row r="219" spans="1:6" x14ac:dyDescent="0.2">
      <c r="A219" s="60" t="s">
        <v>220</v>
      </c>
      <c r="B219" s="60"/>
      <c r="C219" s="60"/>
      <c r="D219" s="60"/>
      <c r="E219" s="60"/>
      <c r="F219" s="60"/>
    </row>
    <row r="220" spans="1:6" ht="14.25" x14ac:dyDescent="0.2">
      <c r="A220" s="5" t="s">
        <v>23</v>
      </c>
      <c r="B220" s="5" t="s">
        <v>24</v>
      </c>
      <c r="C220" s="22" t="s">
        <v>219</v>
      </c>
      <c r="D220" s="5" t="s">
        <v>222</v>
      </c>
      <c r="E220" s="18" t="s">
        <v>25</v>
      </c>
      <c r="F220" s="18" t="s">
        <v>26</v>
      </c>
    </row>
    <row r="221" spans="1:6" ht="14.25" x14ac:dyDescent="0.2">
      <c r="A221" s="10" t="s">
        <v>8</v>
      </c>
      <c r="B221" s="11" t="s">
        <v>27</v>
      </c>
      <c r="C221" s="23" t="s">
        <v>28</v>
      </c>
      <c r="D221" s="11" t="s">
        <v>223</v>
      </c>
      <c r="E221" s="12">
        <v>51</v>
      </c>
      <c r="F221" s="13">
        <v>8.5882352941176503</v>
      </c>
    </row>
    <row r="222" spans="1:6" ht="14.25" x14ac:dyDescent="0.2">
      <c r="A222" s="25"/>
      <c r="B222" s="11" t="s">
        <v>29</v>
      </c>
      <c r="C222" s="23" t="s">
        <v>28</v>
      </c>
      <c r="D222" s="11" t="s">
        <v>223</v>
      </c>
      <c r="E222" s="12">
        <v>109</v>
      </c>
      <c r="F222" s="13">
        <v>10.0366972477064</v>
      </c>
    </row>
    <row r="223" spans="1:6" ht="14.25" x14ac:dyDescent="0.2">
      <c r="A223" s="25"/>
      <c r="B223" s="11" t="s">
        <v>30</v>
      </c>
      <c r="C223" s="23" t="s">
        <v>28</v>
      </c>
      <c r="D223" s="11" t="s">
        <v>223</v>
      </c>
      <c r="E223" s="12">
        <v>134</v>
      </c>
      <c r="F223" s="13">
        <v>6.0615384615384604</v>
      </c>
    </row>
    <row r="224" spans="1:6" ht="14.25" x14ac:dyDescent="0.2">
      <c r="A224" s="25"/>
      <c r="B224" s="11" t="s">
        <v>31</v>
      </c>
      <c r="C224" s="23" t="s">
        <v>28</v>
      </c>
      <c r="D224" s="11" t="s">
        <v>223</v>
      </c>
      <c r="E224" s="12">
        <v>75</v>
      </c>
      <c r="F224" s="13">
        <v>8.7200000000000006</v>
      </c>
    </row>
    <row r="225" spans="1:6" ht="14.25" x14ac:dyDescent="0.2">
      <c r="A225" s="25"/>
      <c r="B225" s="11" t="s">
        <v>224</v>
      </c>
      <c r="C225" s="23" t="s">
        <v>28</v>
      </c>
      <c r="D225" s="11" t="s">
        <v>223</v>
      </c>
      <c r="E225" s="12">
        <v>68</v>
      </c>
      <c r="F225" s="13">
        <v>7.8529411764705896</v>
      </c>
    </row>
    <row r="226" spans="1:6" ht="14.25" x14ac:dyDescent="0.2">
      <c r="A226" s="25"/>
      <c r="B226" s="11" t="s">
        <v>32</v>
      </c>
      <c r="C226" s="23" t="s">
        <v>28</v>
      </c>
      <c r="D226" s="11" t="s">
        <v>223</v>
      </c>
      <c r="E226" s="12">
        <v>36</v>
      </c>
      <c r="F226" s="13">
        <v>8.1666666666666696</v>
      </c>
    </row>
    <row r="227" spans="1:6" ht="14.25" x14ac:dyDescent="0.2">
      <c r="A227" s="25"/>
      <c r="B227" s="11" t="s">
        <v>225</v>
      </c>
      <c r="C227" s="23" t="s">
        <v>28</v>
      </c>
      <c r="D227" s="11" t="s">
        <v>223</v>
      </c>
      <c r="E227" s="12">
        <v>34</v>
      </c>
      <c r="F227" s="13">
        <v>10.9705882352941</v>
      </c>
    </row>
    <row r="228" spans="1:6" ht="14.25" x14ac:dyDescent="0.2">
      <c r="A228" s="26" t="s">
        <v>0</v>
      </c>
      <c r="B228" s="16" t="s">
        <v>34</v>
      </c>
      <c r="C228" s="20" t="s">
        <v>28</v>
      </c>
      <c r="D228" s="16" t="s">
        <v>223</v>
      </c>
      <c r="E228" s="16">
        <v>4</v>
      </c>
      <c r="F228" s="16"/>
    </row>
    <row r="229" spans="1:6" ht="14.25" x14ac:dyDescent="0.2">
      <c r="A229" s="26"/>
      <c r="B229" s="16" t="s">
        <v>35</v>
      </c>
      <c r="C229" s="20" t="s">
        <v>28</v>
      </c>
      <c r="D229" s="16" t="s">
        <v>223</v>
      </c>
      <c r="E229" s="16">
        <v>1</v>
      </c>
      <c r="F229" s="16"/>
    </row>
    <row r="230" spans="1:6" ht="14.25" x14ac:dyDescent="0.2">
      <c r="A230" s="26"/>
      <c r="B230" s="16" t="s">
        <v>108</v>
      </c>
      <c r="C230" s="20" t="s">
        <v>28</v>
      </c>
      <c r="D230" s="16" t="s">
        <v>223</v>
      </c>
      <c r="E230" s="16">
        <v>3</v>
      </c>
      <c r="F230" s="16"/>
    </row>
    <row r="231" spans="1:6" ht="14.25" x14ac:dyDescent="0.2">
      <c r="A231" s="26"/>
      <c r="B231" s="16" t="s">
        <v>36</v>
      </c>
      <c r="C231" s="20" t="s">
        <v>28</v>
      </c>
      <c r="D231" s="16" t="s">
        <v>223</v>
      </c>
      <c r="E231" s="16">
        <v>2</v>
      </c>
      <c r="F231" s="16"/>
    </row>
    <row r="232" spans="1:6" ht="14.25" x14ac:dyDescent="0.2">
      <c r="A232" s="26"/>
      <c r="B232" s="16" t="s">
        <v>112</v>
      </c>
      <c r="C232" s="20" t="s">
        <v>28</v>
      </c>
      <c r="D232" s="16" t="s">
        <v>223</v>
      </c>
      <c r="E232" s="16">
        <v>4</v>
      </c>
      <c r="F232" s="16"/>
    </row>
    <row r="233" spans="1:6" ht="14.25" x14ac:dyDescent="0.2">
      <c r="A233" s="26"/>
      <c r="B233" s="16" t="s">
        <v>226</v>
      </c>
      <c r="C233" s="20" t="s">
        <v>28</v>
      </c>
      <c r="D233" s="16" t="s">
        <v>223</v>
      </c>
      <c r="E233" s="16">
        <v>1</v>
      </c>
      <c r="F233" s="16"/>
    </row>
    <row r="234" spans="1:6" ht="14.25" x14ac:dyDescent="0.2">
      <c r="A234" s="26"/>
      <c r="B234" s="16" t="s">
        <v>227</v>
      </c>
      <c r="C234" s="20">
        <v>2019</v>
      </c>
      <c r="D234" s="16" t="s">
        <v>223</v>
      </c>
      <c r="E234" s="16">
        <v>186</v>
      </c>
      <c r="F234" s="16">
        <v>4.8187134502923996</v>
      </c>
    </row>
    <row r="235" spans="1:6" ht="14.25" x14ac:dyDescent="0.2">
      <c r="A235" s="26"/>
      <c r="B235" s="16" t="s">
        <v>228</v>
      </c>
      <c r="C235" s="20">
        <v>2019</v>
      </c>
      <c r="D235" s="16" t="s">
        <v>223</v>
      </c>
      <c r="E235" s="16">
        <v>87</v>
      </c>
      <c r="F235" s="16">
        <v>6.8390804597701198</v>
      </c>
    </row>
    <row r="236" spans="1:6" ht="14.25" x14ac:dyDescent="0.2">
      <c r="A236" s="26"/>
      <c r="B236" s="16" t="s">
        <v>229</v>
      </c>
      <c r="C236" s="20" t="s">
        <v>28</v>
      </c>
      <c r="D236" s="16" t="s">
        <v>223</v>
      </c>
      <c r="E236" s="16">
        <v>48</v>
      </c>
      <c r="F236" s="16"/>
    </row>
    <row r="237" spans="1:6" ht="14.25" x14ac:dyDescent="0.2">
      <c r="A237" s="26"/>
      <c r="B237" s="16" t="s">
        <v>230</v>
      </c>
      <c r="C237" s="20" t="s">
        <v>28</v>
      </c>
      <c r="D237" s="16" t="s">
        <v>223</v>
      </c>
      <c r="E237" s="16">
        <v>56</v>
      </c>
      <c r="F237" s="16">
        <v>3.5535714285714302</v>
      </c>
    </row>
    <row r="238" spans="1:6" ht="14.25" x14ac:dyDescent="0.2">
      <c r="A238" s="26"/>
      <c r="B238" s="16" t="s">
        <v>41</v>
      </c>
      <c r="C238" s="20" t="s">
        <v>28</v>
      </c>
      <c r="D238" s="16" t="s">
        <v>223</v>
      </c>
      <c r="E238" s="16">
        <v>56</v>
      </c>
      <c r="F238" s="16">
        <v>7.2363636363636399</v>
      </c>
    </row>
    <row r="239" spans="1:6" ht="14.25" x14ac:dyDescent="0.2">
      <c r="A239" s="26"/>
      <c r="B239" s="16" t="s">
        <v>42</v>
      </c>
      <c r="C239" s="20" t="s">
        <v>28</v>
      </c>
      <c r="D239" s="16" t="s">
        <v>223</v>
      </c>
      <c r="E239" s="16">
        <v>3</v>
      </c>
      <c r="F239" s="16"/>
    </row>
    <row r="240" spans="1:6" ht="14.25" x14ac:dyDescent="0.2">
      <c r="A240" s="26"/>
      <c r="B240" s="16" t="s">
        <v>231</v>
      </c>
      <c r="C240" s="20" t="s">
        <v>28</v>
      </c>
      <c r="D240" s="16" t="s">
        <v>223</v>
      </c>
      <c r="E240" s="16">
        <v>63</v>
      </c>
      <c r="F240" s="16">
        <v>6.5555555555555598</v>
      </c>
    </row>
    <row r="241" spans="1:6" ht="14.25" x14ac:dyDescent="0.2">
      <c r="A241" s="26"/>
      <c r="B241" s="16" t="s">
        <v>232</v>
      </c>
      <c r="C241" s="20" t="s">
        <v>28</v>
      </c>
      <c r="D241" s="16" t="s">
        <v>223</v>
      </c>
      <c r="E241" s="16">
        <v>31</v>
      </c>
      <c r="F241" s="16">
        <v>6.9677419354838701</v>
      </c>
    </row>
    <row r="242" spans="1:6" ht="14.25" x14ac:dyDescent="0.2">
      <c r="A242" s="27" t="s">
        <v>1</v>
      </c>
      <c r="B242" s="12" t="s">
        <v>233</v>
      </c>
      <c r="C242" s="12" t="s">
        <v>28</v>
      </c>
      <c r="D242" s="12" t="s">
        <v>223</v>
      </c>
      <c r="E242" s="12">
        <v>4</v>
      </c>
      <c r="F242" s="12"/>
    </row>
    <row r="243" spans="1:6" ht="14.25" x14ac:dyDescent="0.2">
      <c r="A243" s="27"/>
      <c r="B243" s="12" t="s">
        <v>34</v>
      </c>
      <c r="C243" s="12" t="s">
        <v>28</v>
      </c>
      <c r="D243" s="12" t="s">
        <v>223</v>
      </c>
      <c r="E243" s="12">
        <v>48</v>
      </c>
      <c r="F243" s="12">
        <v>10.3125</v>
      </c>
    </row>
    <row r="244" spans="1:6" ht="14.25" x14ac:dyDescent="0.2">
      <c r="A244" s="27"/>
      <c r="B244" s="12" t="s">
        <v>35</v>
      </c>
      <c r="C244" s="12" t="s">
        <v>28</v>
      </c>
      <c r="D244" s="12" t="s">
        <v>223</v>
      </c>
      <c r="E244" s="12">
        <v>49</v>
      </c>
      <c r="F244" s="12">
        <v>11.1836734693878</v>
      </c>
    </row>
    <row r="245" spans="1:6" ht="14.25" x14ac:dyDescent="0.2">
      <c r="A245" s="27"/>
      <c r="B245" s="12" t="s">
        <v>234</v>
      </c>
      <c r="C245" s="12" t="s">
        <v>28</v>
      </c>
      <c r="D245" s="12" t="s">
        <v>223</v>
      </c>
      <c r="E245" s="12">
        <v>29</v>
      </c>
      <c r="F245" s="12">
        <v>7.1034482758620703</v>
      </c>
    </row>
    <row r="246" spans="1:6" ht="14.25" x14ac:dyDescent="0.2">
      <c r="A246" s="27"/>
      <c r="B246" s="12" t="s">
        <v>44</v>
      </c>
      <c r="C246" s="12" t="s">
        <v>28</v>
      </c>
      <c r="D246" s="12" t="s">
        <v>223</v>
      </c>
      <c r="E246" s="12">
        <v>68</v>
      </c>
      <c r="F246" s="12">
        <v>7.4558823529411802</v>
      </c>
    </row>
    <row r="247" spans="1:6" ht="14.25" x14ac:dyDescent="0.2">
      <c r="A247" s="27"/>
      <c r="B247" s="12" t="s">
        <v>47</v>
      </c>
      <c r="C247" s="12" t="s">
        <v>28</v>
      </c>
      <c r="D247" s="12" t="s">
        <v>223</v>
      </c>
      <c r="E247" s="12">
        <v>106</v>
      </c>
      <c r="F247" s="12">
        <v>6.8787878787878798</v>
      </c>
    </row>
    <row r="248" spans="1:6" ht="14.25" x14ac:dyDescent="0.2">
      <c r="A248" s="27"/>
      <c r="B248" s="12" t="s">
        <v>48</v>
      </c>
      <c r="C248" s="12" t="s">
        <v>28</v>
      </c>
      <c r="D248" s="12" t="s">
        <v>223</v>
      </c>
      <c r="E248" s="12">
        <v>20</v>
      </c>
      <c r="F248" s="12">
        <v>9.1999999999999993</v>
      </c>
    </row>
    <row r="249" spans="1:6" ht="14.25" x14ac:dyDescent="0.2">
      <c r="A249" s="27"/>
      <c r="B249" s="12" t="s">
        <v>235</v>
      </c>
      <c r="C249" s="12" t="s">
        <v>28</v>
      </c>
      <c r="D249" s="12" t="s">
        <v>223</v>
      </c>
      <c r="E249" s="12">
        <v>13</v>
      </c>
      <c r="F249" s="12">
        <v>8.7692307692307701</v>
      </c>
    </row>
    <row r="250" spans="1:6" ht="14.25" x14ac:dyDescent="0.2">
      <c r="A250" s="27"/>
      <c r="B250" s="12" t="s">
        <v>236</v>
      </c>
      <c r="C250" s="12" t="s">
        <v>28</v>
      </c>
      <c r="D250" s="12" t="s">
        <v>223</v>
      </c>
      <c r="E250" s="12">
        <v>19</v>
      </c>
      <c r="F250" s="12">
        <v>7.6842105263157903</v>
      </c>
    </row>
    <row r="251" spans="1:6" ht="14.25" x14ac:dyDescent="0.2">
      <c r="A251" s="27"/>
      <c r="B251" s="12" t="s">
        <v>237</v>
      </c>
      <c r="C251" s="12" t="s">
        <v>28</v>
      </c>
      <c r="D251" s="12" t="s">
        <v>223</v>
      </c>
      <c r="E251" s="12">
        <v>21</v>
      </c>
      <c r="F251" s="12">
        <v>6.4285714285714297</v>
      </c>
    </row>
    <row r="252" spans="1:6" ht="14.25" x14ac:dyDescent="0.2">
      <c r="A252" s="27"/>
      <c r="B252" s="12" t="s">
        <v>52</v>
      </c>
      <c r="C252" s="12" t="s">
        <v>28</v>
      </c>
      <c r="D252" s="12" t="s">
        <v>223</v>
      </c>
      <c r="E252" s="12">
        <v>1</v>
      </c>
      <c r="F252" s="12"/>
    </row>
    <row r="253" spans="1:6" ht="14.25" x14ac:dyDescent="0.2">
      <c r="A253" s="27"/>
      <c r="B253" s="12" t="s">
        <v>53</v>
      </c>
      <c r="C253" s="12" t="s">
        <v>28</v>
      </c>
      <c r="D253" s="12" t="s">
        <v>223</v>
      </c>
      <c r="E253" s="12">
        <v>48</v>
      </c>
      <c r="F253" s="12">
        <v>8.5416666666666696</v>
      </c>
    </row>
    <row r="254" spans="1:6" ht="14.25" x14ac:dyDescent="0.2">
      <c r="A254" s="27"/>
      <c r="B254" s="12" t="s">
        <v>54</v>
      </c>
      <c r="C254" s="12" t="s">
        <v>28</v>
      </c>
      <c r="D254" s="12" t="s">
        <v>223</v>
      </c>
      <c r="E254" s="12">
        <v>8</v>
      </c>
      <c r="F254" s="12">
        <v>8</v>
      </c>
    </row>
    <row r="255" spans="1:6" ht="14.25" x14ac:dyDescent="0.2">
      <c r="A255" s="27"/>
      <c r="B255" s="12" t="s">
        <v>56</v>
      </c>
      <c r="C255" s="12" t="s">
        <v>28</v>
      </c>
      <c r="D255" s="12" t="s">
        <v>223</v>
      </c>
      <c r="E255" s="12">
        <v>60</v>
      </c>
      <c r="F255" s="12">
        <v>7.0172413793103496</v>
      </c>
    </row>
    <row r="256" spans="1:6" ht="14.25" x14ac:dyDescent="0.2">
      <c r="A256" s="27"/>
      <c r="B256" s="12" t="s">
        <v>60</v>
      </c>
      <c r="C256" s="12" t="s">
        <v>28</v>
      </c>
      <c r="D256" s="12" t="s">
        <v>223</v>
      </c>
      <c r="E256" s="12">
        <v>19</v>
      </c>
      <c r="F256" s="12">
        <v>3.9473684210526301</v>
      </c>
    </row>
    <row r="257" spans="1:6" ht="14.25" x14ac:dyDescent="0.2">
      <c r="A257" s="27"/>
      <c r="B257" s="12" t="s">
        <v>61</v>
      </c>
      <c r="C257" s="12" t="s">
        <v>28</v>
      </c>
      <c r="D257" s="12" t="s">
        <v>223</v>
      </c>
      <c r="E257" s="12">
        <v>12</v>
      </c>
      <c r="F257" s="12">
        <v>5.0833333333333304</v>
      </c>
    </row>
    <row r="258" spans="1:6" ht="14.25" x14ac:dyDescent="0.2">
      <c r="A258" s="27"/>
      <c r="B258" s="12" t="s">
        <v>62</v>
      </c>
      <c r="C258" s="12" t="s">
        <v>28</v>
      </c>
      <c r="D258" s="12" t="s">
        <v>223</v>
      </c>
      <c r="E258" s="12">
        <v>22</v>
      </c>
      <c r="F258" s="12">
        <v>2.7727272727272698</v>
      </c>
    </row>
    <row r="259" spans="1:6" ht="14.25" x14ac:dyDescent="0.2">
      <c r="A259" s="27"/>
      <c r="B259" s="12" t="s">
        <v>63</v>
      </c>
      <c r="C259" s="12" t="s">
        <v>28</v>
      </c>
      <c r="D259" s="12" t="s">
        <v>223</v>
      </c>
      <c r="E259" s="12">
        <v>73</v>
      </c>
      <c r="F259" s="12">
        <v>3.1917808219178099</v>
      </c>
    </row>
    <row r="260" spans="1:6" ht="14.25" x14ac:dyDescent="0.2">
      <c r="A260" s="27"/>
      <c r="B260" s="12" t="s">
        <v>64</v>
      </c>
      <c r="C260" s="12" t="s">
        <v>28</v>
      </c>
      <c r="D260" s="12" t="s">
        <v>223</v>
      </c>
      <c r="E260" s="12">
        <v>17</v>
      </c>
      <c r="F260" s="12">
        <v>3.8235294117647101</v>
      </c>
    </row>
    <row r="261" spans="1:6" ht="14.25" x14ac:dyDescent="0.2">
      <c r="A261" s="27"/>
      <c r="B261" s="12" t="s">
        <v>65</v>
      </c>
      <c r="C261" s="12" t="s">
        <v>28</v>
      </c>
      <c r="D261" s="12" t="s">
        <v>223</v>
      </c>
      <c r="E261" s="12">
        <v>53</v>
      </c>
      <c r="F261" s="12">
        <v>5.0754716981132102</v>
      </c>
    </row>
    <row r="262" spans="1:6" ht="14.25" x14ac:dyDescent="0.2">
      <c r="A262" s="27"/>
      <c r="B262" s="12" t="s">
        <v>238</v>
      </c>
      <c r="C262" s="12" t="s">
        <v>28</v>
      </c>
      <c r="D262" s="12" t="s">
        <v>223</v>
      </c>
      <c r="E262" s="12">
        <v>78</v>
      </c>
      <c r="F262" s="12">
        <v>7.3717948717948696</v>
      </c>
    </row>
    <row r="263" spans="1:6" ht="14.25" x14ac:dyDescent="0.2">
      <c r="A263" s="27"/>
      <c r="B263" s="12" t="s">
        <v>239</v>
      </c>
      <c r="C263" s="12" t="s">
        <v>28</v>
      </c>
      <c r="D263" s="12" t="s">
        <v>223</v>
      </c>
      <c r="E263" s="12">
        <v>66</v>
      </c>
      <c r="F263" s="12">
        <v>7.6818181818181799</v>
      </c>
    </row>
    <row r="264" spans="1:6" ht="14.25" x14ac:dyDescent="0.2">
      <c r="A264" s="27"/>
      <c r="B264" s="12" t="s">
        <v>66</v>
      </c>
      <c r="C264" s="12" t="s">
        <v>28</v>
      </c>
      <c r="D264" s="12" t="s">
        <v>223</v>
      </c>
      <c r="E264" s="12">
        <v>83</v>
      </c>
      <c r="F264" s="12">
        <v>6.3734939759036102</v>
      </c>
    </row>
    <row r="265" spans="1:6" ht="14.25" x14ac:dyDescent="0.2">
      <c r="A265" s="27"/>
      <c r="B265" s="12" t="s">
        <v>68</v>
      </c>
      <c r="C265" s="12" t="s">
        <v>28</v>
      </c>
      <c r="D265" s="12" t="s">
        <v>223</v>
      </c>
      <c r="E265" s="12">
        <v>86</v>
      </c>
      <c r="F265" s="12">
        <v>6.4186046511627897</v>
      </c>
    </row>
    <row r="266" spans="1:6" ht="14.25" x14ac:dyDescent="0.2">
      <c r="A266" s="27"/>
      <c r="B266" s="12" t="s">
        <v>69</v>
      </c>
      <c r="C266" s="12" t="s">
        <v>28</v>
      </c>
      <c r="D266" s="12" t="s">
        <v>223</v>
      </c>
      <c r="E266" s="12">
        <v>21</v>
      </c>
      <c r="F266" s="12">
        <v>3.9523809523809499</v>
      </c>
    </row>
    <row r="267" spans="1:6" ht="14.25" x14ac:dyDescent="0.2">
      <c r="A267" s="27"/>
      <c r="B267" s="12" t="s">
        <v>70</v>
      </c>
      <c r="C267" s="12" t="s">
        <v>28</v>
      </c>
      <c r="D267" s="12" t="s">
        <v>223</v>
      </c>
      <c r="E267" s="12">
        <v>37</v>
      </c>
      <c r="F267" s="12">
        <v>2.3783783783783798</v>
      </c>
    </row>
    <row r="268" spans="1:6" ht="14.25" x14ac:dyDescent="0.2">
      <c r="A268" s="27"/>
      <c r="B268" s="12" t="s">
        <v>71</v>
      </c>
      <c r="C268" s="12" t="s">
        <v>28</v>
      </c>
      <c r="D268" s="12" t="s">
        <v>223</v>
      </c>
      <c r="E268" s="12">
        <v>12</v>
      </c>
      <c r="F268" s="12">
        <v>1.5</v>
      </c>
    </row>
    <row r="269" spans="1:6" ht="14.25" x14ac:dyDescent="0.2">
      <c r="A269" s="27"/>
      <c r="B269" s="12" t="s">
        <v>74</v>
      </c>
      <c r="C269" s="12" t="s">
        <v>28</v>
      </c>
      <c r="D269" s="12" t="s">
        <v>223</v>
      </c>
      <c r="E269" s="12">
        <v>8</v>
      </c>
      <c r="F269" s="12">
        <v>2.625</v>
      </c>
    </row>
    <row r="270" spans="1:6" ht="14.25" x14ac:dyDescent="0.2">
      <c r="A270" s="27"/>
      <c r="B270" s="12" t="s">
        <v>76</v>
      </c>
      <c r="C270" s="12" t="s">
        <v>28</v>
      </c>
      <c r="D270" s="12" t="s">
        <v>223</v>
      </c>
      <c r="E270" s="12">
        <v>3</v>
      </c>
      <c r="F270" s="12"/>
    </row>
    <row r="271" spans="1:6" ht="14.25" x14ac:dyDescent="0.2">
      <c r="A271" s="27"/>
      <c r="B271" s="12" t="s">
        <v>78</v>
      </c>
      <c r="C271" s="12" t="s">
        <v>28</v>
      </c>
      <c r="D271" s="12" t="s">
        <v>223</v>
      </c>
      <c r="E271" s="12">
        <v>1</v>
      </c>
      <c r="F271" s="12"/>
    </row>
    <row r="272" spans="1:6" ht="14.25" x14ac:dyDescent="0.2">
      <c r="A272" s="27"/>
      <c r="B272" s="12" t="s">
        <v>80</v>
      </c>
      <c r="C272" s="12" t="s">
        <v>28</v>
      </c>
      <c r="D272" s="12" t="s">
        <v>223</v>
      </c>
      <c r="E272" s="12">
        <v>7</v>
      </c>
      <c r="F272" s="12">
        <v>0.28571428571428598</v>
      </c>
    </row>
    <row r="273" spans="1:6" ht="14.25" x14ac:dyDescent="0.2">
      <c r="A273" s="27"/>
      <c r="B273" s="12" t="s">
        <v>81</v>
      </c>
      <c r="C273" s="12" t="s">
        <v>28</v>
      </c>
      <c r="D273" s="12" t="s">
        <v>223</v>
      </c>
      <c r="E273" s="12">
        <v>1</v>
      </c>
      <c r="F273" s="12"/>
    </row>
    <row r="274" spans="1:6" ht="14.25" x14ac:dyDescent="0.2">
      <c r="A274" s="27"/>
      <c r="B274" s="12" t="s">
        <v>82</v>
      </c>
      <c r="C274" s="12" t="s">
        <v>28</v>
      </c>
      <c r="D274" s="12" t="s">
        <v>223</v>
      </c>
      <c r="E274" s="12">
        <v>16</v>
      </c>
      <c r="F274" s="12">
        <v>5.125</v>
      </c>
    </row>
    <row r="275" spans="1:6" ht="14.25" x14ac:dyDescent="0.2">
      <c r="A275" s="27"/>
      <c r="B275" s="12" t="s">
        <v>83</v>
      </c>
      <c r="C275" s="12" t="s">
        <v>28</v>
      </c>
      <c r="D275" s="12" t="s">
        <v>223</v>
      </c>
      <c r="E275" s="12">
        <v>27</v>
      </c>
      <c r="F275" s="12">
        <v>3.1481481481481501</v>
      </c>
    </row>
    <row r="276" spans="1:6" ht="14.25" x14ac:dyDescent="0.2">
      <c r="A276" s="27"/>
      <c r="B276" s="12" t="s">
        <v>84</v>
      </c>
      <c r="C276" s="12" t="s">
        <v>28</v>
      </c>
      <c r="D276" s="12" t="s">
        <v>223</v>
      </c>
      <c r="E276" s="12">
        <v>199</v>
      </c>
      <c r="F276" s="12">
        <v>7.6733668341708503</v>
      </c>
    </row>
    <row r="277" spans="1:6" ht="14.25" x14ac:dyDescent="0.2">
      <c r="A277" s="27"/>
      <c r="B277" s="12" t="s">
        <v>85</v>
      </c>
      <c r="C277" s="12" t="s">
        <v>28</v>
      </c>
      <c r="D277" s="12" t="s">
        <v>223</v>
      </c>
      <c r="E277" s="12">
        <v>14</v>
      </c>
      <c r="F277" s="12">
        <v>3.1428571428571401</v>
      </c>
    </row>
    <row r="278" spans="1:6" ht="14.25" x14ac:dyDescent="0.2">
      <c r="A278" s="27"/>
      <c r="B278" s="12" t="s">
        <v>88</v>
      </c>
      <c r="C278" s="12" t="s">
        <v>28</v>
      </c>
      <c r="D278" s="12" t="s">
        <v>223</v>
      </c>
      <c r="E278" s="12">
        <v>138</v>
      </c>
      <c r="F278" s="12">
        <v>7.77536231884058</v>
      </c>
    </row>
    <row r="279" spans="1:6" ht="14.25" x14ac:dyDescent="0.2">
      <c r="A279" s="27"/>
      <c r="B279" s="12" t="s">
        <v>89</v>
      </c>
      <c r="C279" s="12" t="s">
        <v>28</v>
      </c>
      <c r="D279" s="12" t="s">
        <v>223</v>
      </c>
      <c r="E279" s="12">
        <v>19</v>
      </c>
      <c r="F279" s="12">
        <v>3.2105263157894699</v>
      </c>
    </row>
    <row r="280" spans="1:6" ht="14.25" x14ac:dyDescent="0.2">
      <c r="A280" s="27"/>
      <c r="B280" s="12" t="s">
        <v>90</v>
      </c>
      <c r="C280" s="12" t="s">
        <v>28</v>
      </c>
      <c r="D280" s="12" t="s">
        <v>223</v>
      </c>
      <c r="E280" s="12">
        <v>148</v>
      </c>
      <c r="F280" s="12">
        <v>8.4459459459459492</v>
      </c>
    </row>
    <row r="281" spans="1:6" ht="14.25" x14ac:dyDescent="0.2">
      <c r="A281" s="27"/>
      <c r="B281" s="12" t="s">
        <v>240</v>
      </c>
      <c r="C281" s="12" t="s">
        <v>28</v>
      </c>
      <c r="D281" s="12" t="s">
        <v>223</v>
      </c>
      <c r="E281" s="12">
        <v>161</v>
      </c>
      <c r="F281" s="12">
        <v>5.5403726708074501</v>
      </c>
    </row>
    <row r="282" spans="1:6" ht="14.25" x14ac:dyDescent="0.2">
      <c r="A282" s="26" t="s">
        <v>17</v>
      </c>
      <c r="B282" s="16" t="s">
        <v>34</v>
      </c>
      <c r="C282" s="16" t="s">
        <v>28</v>
      </c>
      <c r="D282" s="16" t="s">
        <v>223</v>
      </c>
      <c r="E282" s="16">
        <v>7</v>
      </c>
      <c r="F282" s="16">
        <v>5.4285714285714297</v>
      </c>
    </row>
    <row r="283" spans="1:6" ht="14.25" x14ac:dyDescent="0.2">
      <c r="A283" s="26"/>
      <c r="B283" s="16" t="s">
        <v>35</v>
      </c>
      <c r="C283" s="16" t="s">
        <v>28</v>
      </c>
      <c r="D283" s="16" t="s">
        <v>223</v>
      </c>
      <c r="E283" s="16">
        <v>2</v>
      </c>
      <c r="F283" s="16"/>
    </row>
    <row r="284" spans="1:6" ht="14.25" x14ac:dyDescent="0.2">
      <c r="A284" s="26"/>
      <c r="B284" s="16" t="s">
        <v>241</v>
      </c>
      <c r="C284" s="16" t="s">
        <v>28</v>
      </c>
      <c r="D284" s="16" t="s">
        <v>223</v>
      </c>
      <c r="E284" s="16">
        <v>6</v>
      </c>
      <c r="F284" s="16">
        <v>8.8333333333333304</v>
      </c>
    </row>
    <row r="285" spans="1:6" ht="14.25" x14ac:dyDescent="0.2">
      <c r="A285" s="26"/>
      <c r="B285" s="16" t="s">
        <v>242</v>
      </c>
      <c r="C285" s="16" t="s">
        <v>28</v>
      </c>
      <c r="D285" s="16" t="s">
        <v>223</v>
      </c>
      <c r="E285" s="16">
        <v>125</v>
      </c>
      <c r="F285" s="16">
        <v>5.2720000000000002</v>
      </c>
    </row>
    <row r="286" spans="1:6" ht="14.25" x14ac:dyDescent="0.2">
      <c r="A286" s="26"/>
      <c r="B286" s="16" t="s">
        <v>96</v>
      </c>
      <c r="C286" s="16" t="s">
        <v>28</v>
      </c>
      <c r="D286" s="16" t="s">
        <v>223</v>
      </c>
      <c r="E286" s="16">
        <v>88</v>
      </c>
      <c r="F286" s="16">
        <v>6.6477272727272698</v>
      </c>
    </row>
    <row r="287" spans="1:6" ht="14.25" x14ac:dyDescent="0.2">
      <c r="A287" s="26"/>
      <c r="B287" s="16" t="s">
        <v>97</v>
      </c>
      <c r="C287" s="16" t="s">
        <v>28</v>
      </c>
      <c r="D287" s="16" t="s">
        <v>223</v>
      </c>
      <c r="E287" s="16">
        <v>6</v>
      </c>
      <c r="F287" s="16">
        <v>3.75</v>
      </c>
    </row>
    <row r="288" spans="1:6" ht="14.25" x14ac:dyDescent="0.2">
      <c r="A288" s="26"/>
      <c r="B288" s="16" t="s">
        <v>243</v>
      </c>
      <c r="C288" s="16" t="s">
        <v>28</v>
      </c>
      <c r="D288" s="16" t="s">
        <v>223</v>
      </c>
      <c r="E288" s="16">
        <v>63</v>
      </c>
      <c r="F288" s="16">
        <v>7.2380952380952399</v>
      </c>
    </row>
    <row r="289" spans="1:6" ht="14.25" x14ac:dyDescent="0.2">
      <c r="A289" s="26"/>
      <c r="B289" s="16" t="s">
        <v>244</v>
      </c>
      <c r="C289" s="16" t="s">
        <v>28</v>
      </c>
      <c r="D289" s="16" t="s">
        <v>223</v>
      </c>
      <c r="E289" s="16">
        <v>80</v>
      </c>
      <c r="F289" s="16">
        <v>6.2874999999999996</v>
      </c>
    </row>
    <row r="290" spans="1:6" ht="14.25" x14ac:dyDescent="0.2">
      <c r="A290" s="26"/>
      <c r="B290" s="16" t="s">
        <v>245</v>
      </c>
      <c r="C290" s="16" t="s">
        <v>28</v>
      </c>
      <c r="D290" s="16" t="s">
        <v>223</v>
      </c>
      <c r="E290" s="16">
        <v>98</v>
      </c>
      <c r="F290" s="16">
        <v>4.3979591836734704</v>
      </c>
    </row>
    <row r="291" spans="1:6" ht="14.25" x14ac:dyDescent="0.2">
      <c r="A291" s="26"/>
      <c r="B291" s="16" t="s">
        <v>99</v>
      </c>
      <c r="C291" s="16" t="s">
        <v>28</v>
      </c>
      <c r="D291" s="16" t="s">
        <v>223</v>
      </c>
      <c r="E291" s="16">
        <v>8</v>
      </c>
      <c r="F291" s="16">
        <v>10.5</v>
      </c>
    </row>
    <row r="292" spans="1:6" ht="14.25" x14ac:dyDescent="0.2">
      <c r="A292" s="27" t="s">
        <v>18</v>
      </c>
      <c r="B292" s="12" t="s">
        <v>34</v>
      </c>
      <c r="C292" s="12" t="s">
        <v>28</v>
      </c>
      <c r="D292" s="12" t="s">
        <v>223</v>
      </c>
      <c r="E292" s="12">
        <v>1</v>
      </c>
      <c r="F292" s="12"/>
    </row>
    <row r="293" spans="1:6" ht="14.25" x14ac:dyDescent="0.2">
      <c r="A293" s="27"/>
      <c r="B293" s="12" t="s">
        <v>101</v>
      </c>
      <c r="C293" s="12" t="s">
        <v>28</v>
      </c>
      <c r="D293" s="12" t="s">
        <v>223</v>
      </c>
      <c r="E293" s="12">
        <v>2</v>
      </c>
      <c r="F293" s="12"/>
    </row>
    <row r="294" spans="1:6" ht="14.25" x14ac:dyDescent="0.2">
      <c r="A294" s="27"/>
      <c r="B294" s="12" t="s">
        <v>102</v>
      </c>
      <c r="C294" s="12" t="s">
        <v>28</v>
      </c>
      <c r="D294" s="12" t="s">
        <v>223</v>
      </c>
      <c r="E294" s="12">
        <v>1</v>
      </c>
      <c r="F294" s="12"/>
    </row>
    <row r="295" spans="1:6" ht="14.25" x14ac:dyDescent="0.2">
      <c r="A295" s="27"/>
      <c r="B295" s="12" t="s">
        <v>103</v>
      </c>
      <c r="C295" s="12" t="s">
        <v>28</v>
      </c>
      <c r="D295" s="12" t="s">
        <v>223</v>
      </c>
      <c r="E295" s="12">
        <v>9</v>
      </c>
      <c r="F295" s="12">
        <v>5.6666666666666696</v>
      </c>
    </row>
    <row r="296" spans="1:6" ht="14.25" x14ac:dyDescent="0.2">
      <c r="A296" s="27"/>
      <c r="B296" s="12" t="s">
        <v>246</v>
      </c>
      <c r="C296" s="12" t="s">
        <v>28</v>
      </c>
      <c r="D296" s="12" t="s">
        <v>223</v>
      </c>
      <c r="E296" s="12">
        <v>24</v>
      </c>
      <c r="F296" s="12">
        <v>8.2083333333333304</v>
      </c>
    </row>
    <row r="297" spans="1:6" ht="14.25" x14ac:dyDescent="0.2">
      <c r="A297" s="27"/>
      <c r="B297" s="12" t="s">
        <v>247</v>
      </c>
      <c r="C297" s="12" t="s">
        <v>28</v>
      </c>
      <c r="D297" s="12" t="s">
        <v>223</v>
      </c>
      <c r="E297" s="12">
        <v>24</v>
      </c>
      <c r="F297" s="12">
        <v>9.0416666666666696</v>
      </c>
    </row>
    <row r="298" spans="1:6" ht="14.25" x14ac:dyDescent="0.2">
      <c r="A298" s="26" t="s">
        <v>2</v>
      </c>
      <c r="B298" s="16" t="s">
        <v>34</v>
      </c>
      <c r="C298" s="16" t="s">
        <v>28</v>
      </c>
      <c r="D298" s="16" t="s">
        <v>223</v>
      </c>
      <c r="E298" s="16">
        <v>111</v>
      </c>
      <c r="F298" s="16">
        <v>7.2252252252252296</v>
      </c>
    </row>
    <row r="299" spans="1:6" ht="14.25" x14ac:dyDescent="0.2">
      <c r="A299" s="26"/>
      <c r="B299" s="16" t="s">
        <v>104</v>
      </c>
      <c r="C299" s="16" t="s">
        <v>28</v>
      </c>
      <c r="D299" s="16" t="s">
        <v>223</v>
      </c>
      <c r="E299" s="16">
        <v>147</v>
      </c>
      <c r="F299" s="16">
        <v>5.0075757575757596</v>
      </c>
    </row>
    <row r="300" spans="1:6" ht="14.25" x14ac:dyDescent="0.2">
      <c r="A300" s="26"/>
      <c r="B300" s="16" t="s">
        <v>248</v>
      </c>
      <c r="C300" s="16" t="s">
        <v>28</v>
      </c>
      <c r="D300" s="16" t="s">
        <v>223</v>
      </c>
      <c r="E300" s="16">
        <v>48</v>
      </c>
      <c r="F300" s="16">
        <v>5.6666666666666696</v>
      </c>
    </row>
    <row r="301" spans="1:6" ht="14.25" x14ac:dyDescent="0.2">
      <c r="A301" s="26"/>
      <c r="B301" s="16" t="s">
        <v>35</v>
      </c>
      <c r="C301" s="16" t="s">
        <v>28</v>
      </c>
      <c r="D301" s="16" t="s">
        <v>223</v>
      </c>
      <c r="E301" s="16">
        <v>131</v>
      </c>
      <c r="F301" s="16"/>
    </row>
    <row r="302" spans="1:6" ht="14.25" x14ac:dyDescent="0.2">
      <c r="A302" s="26"/>
      <c r="B302" s="16" t="s">
        <v>105</v>
      </c>
      <c r="C302" s="16">
        <v>2019</v>
      </c>
      <c r="D302" s="16" t="s">
        <v>223</v>
      </c>
      <c r="E302" s="16">
        <v>610</v>
      </c>
      <c r="F302" s="16">
        <v>8.7733990147783292</v>
      </c>
    </row>
    <row r="303" spans="1:6" ht="14.25" x14ac:dyDescent="0.2">
      <c r="A303" s="26"/>
      <c r="B303" s="16" t="s">
        <v>106</v>
      </c>
      <c r="C303" s="16" t="s">
        <v>28</v>
      </c>
      <c r="D303" s="16" t="s">
        <v>223</v>
      </c>
      <c r="E303" s="16">
        <v>22</v>
      </c>
      <c r="F303" s="16">
        <v>7.1363636363636402</v>
      </c>
    </row>
    <row r="304" spans="1:6" ht="14.25" x14ac:dyDescent="0.2">
      <c r="A304" s="26"/>
      <c r="B304" s="16" t="s">
        <v>107</v>
      </c>
      <c r="C304" s="16" t="s">
        <v>28</v>
      </c>
      <c r="D304" s="16" t="s">
        <v>223</v>
      </c>
      <c r="E304" s="16">
        <v>21</v>
      </c>
      <c r="F304" s="16">
        <v>6.7619047619047601</v>
      </c>
    </row>
    <row r="305" spans="1:6" ht="14.25" x14ac:dyDescent="0.2">
      <c r="A305" s="26"/>
      <c r="B305" s="16" t="s">
        <v>108</v>
      </c>
      <c r="C305" s="16" t="s">
        <v>28</v>
      </c>
      <c r="D305" s="16" t="s">
        <v>223</v>
      </c>
      <c r="E305" s="16">
        <v>55</v>
      </c>
      <c r="F305" s="16">
        <v>9.3272727272727298</v>
      </c>
    </row>
    <row r="306" spans="1:6" ht="14.25" x14ac:dyDescent="0.2">
      <c r="A306" s="26"/>
      <c r="B306" s="16" t="s">
        <v>109</v>
      </c>
      <c r="C306" s="16" t="s">
        <v>28</v>
      </c>
      <c r="D306" s="16" t="s">
        <v>223</v>
      </c>
      <c r="E306" s="16">
        <v>47</v>
      </c>
      <c r="F306" s="16">
        <v>7.6382978723404298</v>
      </c>
    </row>
    <row r="307" spans="1:6" ht="14.25" x14ac:dyDescent="0.2">
      <c r="A307" s="26"/>
      <c r="B307" s="16" t="s">
        <v>110</v>
      </c>
      <c r="C307" s="16" t="s">
        <v>28</v>
      </c>
      <c r="D307" s="16" t="s">
        <v>223</v>
      </c>
      <c r="E307" s="16">
        <v>21</v>
      </c>
      <c r="F307" s="16">
        <v>7</v>
      </c>
    </row>
    <row r="308" spans="1:6" ht="14.25" x14ac:dyDescent="0.2">
      <c r="A308" s="26"/>
      <c r="B308" s="16" t="s">
        <v>36</v>
      </c>
      <c r="C308" s="16" t="s">
        <v>28</v>
      </c>
      <c r="D308" s="16" t="s">
        <v>223</v>
      </c>
      <c r="E308" s="16">
        <v>58</v>
      </c>
      <c r="F308" s="16">
        <v>10.3965517241379</v>
      </c>
    </row>
    <row r="309" spans="1:6" ht="14.25" x14ac:dyDescent="0.2">
      <c r="A309" s="26"/>
      <c r="B309" s="16" t="s">
        <v>111</v>
      </c>
      <c r="C309" s="16" t="s">
        <v>28</v>
      </c>
      <c r="D309" s="16" t="s">
        <v>223</v>
      </c>
      <c r="E309" s="16">
        <v>2</v>
      </c>
      <c r="F309" s="16"/>
    </row>
    <row r="310" spans="1:6" ht="14.25" x14ac:dyDescent="0.2">
      <c r="A310" s="26"/>
      <c r="B310" s="16" t="s">
        <v>112</v>
      </c>
      <c r="C310" s="16" t="s">
        <v>28</v>
      </c>
      <c r="D310" s="16" t="s">
        <v>223</v>
      </c>
      <c r="E310" s="16">
        <v>50</v>
      </c>
      <c r="F310" s="16">
        <v>7.5625</v>
      </c>
    </row>
    <row r="311" spans="1:6" ht="14.25" x14ac:dyDescent="0.2">
      <c r="A311" s="26"/>
      <c r="B311" s="16" t="s">
        <v>114</v>
      </c>
      <c r="C311" s="16" t="s">
        <v>28</v>
      </c>
      <c r="D311" s="16" t="s">
        <v>223</v>
      </c>
      <c r="E311" s="16">
        <v>2</v>
      </c>
      <c r="F311" s="16"/>
    </row>
    <row r="312" spans="1:6" ht="14.25" x14ac:dyDescent="0.2">
      <c r="A312" s="26"/>
      <c r="B312" s="16" t="s">
        <v>115</v>
      </c>
      <c r="C312" s="16" t="s">
        <v>28</v>
      </c>
      <c r="D312" s="16" t="s">
        <v>223</v>
      </c>
      <c r="E312" s="16">
        <v>335</v>
      </c>
      <c r="F312" s="16">
        <v>4.7329192546583796</v>
      </c>
    </row>
    <row r="313" spans="1:6" ht="14.25" x14ac:dyDescent="0.2">
      <c r="A313" s="26"/>
      <c r="B313" s="16" t="s">
        <v>116</v>
      </c>
      <c r="C313" s="16" t="s">
        <v>28</v>
      </c>
      <c r="D313" s="16" t="s">
        <v>223</v>
      </c>
      <c r="E313" s="16">
        <v>270</v>
      </c>
      <c r="F313" s="16">
        <v>6.0583657587548601</v>
      </c>
    </row>
    <row r="314" spans="1:6" ht="14.25" x14ac:dyDescent="0.2">
      <c r="A314" s="26"/>
      <c r="B314" s="16" t="s">
        <v>249</v>
      </c>
      <c r="C314" s="16" t="s">
        <v>28</v>
      </c>
      <c r="D314" s="16" t="s">
        <v>223</v>
      </c>
      <c r="E314" s="16">
        <v>108</v>
      </c>
      <c r="F314" s="16">
        <v>9.0747663551401896</v>
      </c>
    </row>
    <row r="315" spans="1:6" ht="14.25" x14ac:dyDescent="0.2">
      <c r="A315" s="26"/>
      <c r="B315" s="16" t="s">
        <v>250</v>
      </c>
      <c r="C315" s="16" t="s">
        <v>28</v>
      </c>
      <c r="D315" s="16" t="s">
        <v>223</v>
      </c>
      <c r="E315" s="16">
        <v>6</v>
      </c>
      <c r="F315" s="16">
        <v>9.6666666666666696</v>
      </c>
    </row>
    <row r="316" spans="1:6" ht="14.25" x14ac:dyDescent="0.2">
      <c r="A316" s="26"/>
      <c r="B316" s="16" t="s">
        <v>226</v>
      </c>
      <c r="C316" s="16" t="s">
        <v>28</v>
      </c>
      <c r="D316" s="16" t="s">
        <v>223</v>
      </c>
      <c r="E316" s="16">
        <v>87</v>
      </c>
      <c r="F316" s="16">
        <v>8.8160919540229905</v>
      </c>
    </row>
    <row r="317" spans="1:6" ht="14.25" x14ac:dyDescent="0.2">
      <c r="A317" s="26"/>
      <c r="B317" s="16" t="s">
        <v>251</v>
      </c>
      <c r="C317" s="16" t="s">
        <v>28</v>
      </c>
      <c r="D317" s="16" t="s">
        <v>223</v>
      </c>
      <c r="E317" s="16">
        <v>365</v>
      </c>
      <c r="F317" s="16">
        <v>6.1643835616438398</v>
      </c>
    </row>
    <row r="318" spans="1:6" ht="14.25" x14ac:dyDescent="0.2">
      <c r="A318" s="26"/>
      <c r="B318" s="16" t="s">
        <v>252</v>
      </c>
      <c r="C318" s="16" t="s">
        <v>28</v>
      </c>
      <c r="D318" s="16" t="s">
        <v>223</v>
      </c>
      <c r="E318" s="16">
        <v>355</v>
      </c>
      <c r="F318" s="16">
        <v>7.1183098591549303</v>
      </c>
    </row>
    <row r="319" spans="1:6" ht="14.25" x14ac:dyDescent="0.2">
      <c r="A319" s="26"/>
      <c r="B319" s="16" t="s">
        <v>253</v>
      </c>
      <c r="C319" s="16" t="s">
        <v>28</v>
      </c>
      <c r="D319" s="16" t="s">
        <v>223</v>
      </c>
      <c r="E319" s="16">
        <v>344</v>
      </c>
      <c r="F319" s="16">
        <v>5.1395348837209296</v>
      </c>
    </row>
    <row r="320" spans="1:6" ht="14.25" x14ac:dyDescent="0.2">
      <c r="A320" s="26"/>
      <c r="B320" s="16" t="s">
        <v>254</v>
      </c>
      <c r="C320" s="16" t="s">
        <v>28</v>
      </c>
      <c r="D320" s="16" t="s">
        <v>223</v>
      </c>
      <c r="E320" s="16">
        <v>325</v>
      </c>
      <c r="F320" s="16">
        <v>6.4030769230769202</v>
      </c>
    </row>
    <row r="321" spans="1:6" ht="14.25" x14ac:dyDescent="0.2">
      <c r="A321" s="26"/>
      <c r="B321" s="16" t="s">
        <v>255</v>
      </c>
      <c r="C321" s="16" t="s">
        <v>28</v>
      </c>
      <c r="D321" s="16" t="s">
        <v>223</v>
      </c>
      <c r="E321" s="16">
        <v>1</v>
      </c>
      <c r="F321" s="16"/>
    </row>
    <row r="322" spans="1:6" ht="14.25" x14ac:dyDescent="0.2">
      <c r="A322" s="26"/>
      <c r="B322" s="16" t="s">
        <v>256</v>
      </c>
      <c r="C322" s="16" t="s">
        <v>28</v>
      </c>
      <c r="D322" s="16" t="s">
        <v>223</v>
      </c>
      <c r="E322" s="16">
        <v>7</v>
      </c>
      <c r="F322" s="16">
        <v>5.1428571428571397</v>
      </c>
    </row>
    <row r="323" spans="1:6" ht="14.25" x14ac:dyDescent="0.2">
      <c r="A323" s="26"/>
      <c r="B323" s="16" t="s">
        <v>257</v>
      </c>
      <c r="C323" s="16" t="s">
        <v>28</v>
      </c>
      <c r="D323" s="16" t="s">
        <v>223</v>
      </c>
      <c r="E323" s="16">
        <v>3</v>
      </c>
      <c r="F323" s="16">
        <v>9.5</v>
      </c>
    </row>
    <row r="324" spans="1:6" ht="14.25" x14ac:dyDescent="0.2">
      <c r="A324" s="26"/>
      <c r="B324" s="16" t="s">
        <v>241</v>
      </c>
      <c r="C324" s="16" t="s">
        <v>28</v>
      </c>
      <c r="D324" s="16" t="s">
        <v>223</v>
      </c>
      <c r="E324" s="16">
        <v>7</v>
      </c>
      <c r="F324" s="16">
        <v>8.5714285714285694</v>
      </c>
    </row>
    <row r="325" spans="1:6" ht="14.25" x14ac:dyDescent="0.2">
      <c r="A325" s="26"/>
      <c r="B325" s="16" t="s">
        <v>119</v>
      </c>
      <c r="C325" s="16" t="s">
        <v>28</v>
      </c>
      <c r="D325" s="16" t="s">
        <v>223</v>
      </c>
      <c r="E325" s="16">
        <v>55</v>
      </c>
      <c r="F325" s="16">
        <v>6.38</v>
      </c>
    </row>
    <row r="326" spans="1:6" ht="14.25" x14ac:dyDescent="0.2">
      <c r="A326" s="26"/>
      <c r="B326" s="16" t="s">
        <v>99</v>
      </c>
      <c r="C326" s="16" t="s">
        <v>28</v>
      </c>
      <c r="D326" s="16" t="s">
        <v>223</v>
      </c>
      <c r="E326" s="16">
        <v>10</v>
      </c>
      <c r="F326" s="16">
        <v>6.7</v>
      </c>
    </row>
    <row r="327" spans="1:6" ht="14.25" x14ac:dyDescent="0.2">
      <c r="A327" s="26"/>
      <c r="B327" s="16" t="s">
        <v>258</v>
      </c>
      <c r="C327" s="16" t="s">
        <v>28</v>
      </c>
      <c r="D327" s="16" t="s">
        <v>223</v>
      </c>
      <c r="E327" s="16">
        <v>20</v>
      </c>
      <c r="F327" s="16">
        <v>9.0500000000000007</v>
      </c>
    </row>
    <row r="328" spans="1:6" ht="14.25" x14ac:dyDescent="0.2">
      <c r="A328" s="26"/>
      <c r="B328" s="16" t="s">
        <v>259</v>
      </c>
      <c r="C328" s="16" t="s">
        <v>28</v>
      </c>
      <c r="D328" s="16" t="s">
        <v>223</v>
      </c>
      <c r="E328" s="16">
        <v>12</v>
      </c>
      <c r="F328" s="16">
        <v>10.6666666666667</v>
      </c>
    </row>
    <row r="329" spans="1:6" ht="14.25" x14ac:dyDescent="0.2">
      <c r="A329" s="26"/>
      <c r="B329" s="16" t="s">
        <v>120</v>
      </c>
      <c r="C329" s="16" t="s">
        <v>28</v>
      </c>
      <c r="D329" s="16" t="s">
        <v>223</v>
      </c>
      <c r="E329" s="16">
        <v>7</v>
      </c>
      <c r="F329" s="16">
        <v>7</v>
      </c>
    </row>
    <row r="330" spans="1:6" ht="14.25" x14ac:dyDescent="0.2">
      <c r="A330" s="26"/>
      <c r="B330" s="16" t="s">
        <v>260</v>
      </c>
      <c r="C330" s="16" t="s">
        <v>28</v>
      </c>
      <c r="D330" s="16" t="s">
        <v>223</v>
      </c>
      <c r="E330" s="16">
        <v>13</v>
      </c>
      <c r="F330" s="16">
        <v>8.2307692307692299</v>
      </c>
    </row>
    <row r="331" spans="1:6" ht="14.25" x14ac:dyDescent="0.2">
      <c r="A331" s="26"/>
      <c r="B331" s="16" t="s">
        <v>261</v>
      </c>
      <c r="C331" s="16" t="s">
        <v>28</v>
      </c>
      <c r="D331" s="16" t="s">
        <v>223</v>
      </c>
      <c r="E331" s="16">
        <v>26</v>
      </c>
      <c r="F331" s="16">
        <v>8.7307692307692299</v>
      </c>
    </row>
    <row r="332" spans="1:6" ht="14.25" x14ac:dyDescent="0.2">
      <c r="A332" s="27" t="s">
        <v>3</v>
      </c>
      <c r="B332" s="12" t="s">
        <v>34</v>
      </c>
      <c r="C332" s="12" t="s">
        <v>28</v>
      </c>
      <c r="D332" s="12" t="s">
        <v>223</v>
      </c>
      <c r="E332" s="12">
        <v>66</v>
      </c>
      <c r="F332" s="12">
        <v>6.48484848484848</v>
      </c>
    </row>
    <row r="333" spans="1:6" ht="14.25" x14ac:dyDescent="0.2">
      <c r="A333" s="27"/>
      <c r="B333" s="12" t="s">
        <v>35</v>
      </c>
      <c r="C333" s="12" t="s">
        <v>28</v>
      </c>
      <c r="D333" s="12" t="s">
        <v>223</v>
      </c>
      <c r="E333" s="12">
        <v>272</v>
      </c>
      <c r="F333" s="12">
        <v>7.5808823529411802</v>
      </c>
    </row>
    <row r="334" spans="1:6" ht="14.25" x14ac:dyDescent="0.2">
      <c r="A334" s="27"/>
      <c r="B334" s="12" t="s">
        <v>123</v>
      </c>
      <c r="C334" s="12" t="s">
        <v>28</v>
      </c>
      <c r="D334" s="12" t="s">
        <v>223</v>
      </c>
      <c r="E334" s="12">
        <v>18</v>
      </c>
      <c r="F334" s="12">
        <v>8.8666666666666707</v>
      </c>
    </row>
    <row r="335" spans="1:6" ht="14.25" x14ac:dyDescent="0.2">
      <c r="A335" s="27"/>
      <c r="B335" s="12" t="s">
        <v>262</v>
      </c>
      <c r="C335" s="12" t="s">
        <v>28</v>
      </c>
      <c r="D335" s="12" t="s">
        <v>223</v>
      </c>
      <c r="E335" s="12">
        <v>9</v>
      </c>
      <c r="F335" s="12"/>
    </row>
    <row r="336" spans="1:6" ht="14.25" x14ac:dyDescent="0.2">
      <c r="A336" s="27"/>
      <c r="B336" s="12" t="s">
        <v>129</v>
      </c>
      <c r="C336" s="12" t="s">
        <v>28</v>
      </c>
      <c r="D336" s="12" t="s">
        <v>223</v>
      </c>
      <c r="E336" s="12">
        <v>7</v>
      </c>
      <c r="F336" s="12"/>
    </row>
    <row r="337" spans="1:6" ht="14.25" x14ac:dyDescent="0.2">
      <c r="A337" s="27"/>
      <c r="B337" s="12" t="s">
        <v>131</v>
      </c>
      <c r="C337" s="12" t="s">
        <v>28</v>
      </c>
      <c r="D337" s="12" t="s">
        <v>223</v>
      </c>
      <c r="E337" s="12">
        <v>66</v>
      </c>
      <c r="F337" s="12">
        <v>8.1969696969697008</v>
      </c>
    </row>
    <row r="338" spans="1:6" ht="14.25" x14ac:dyDescent="0.2">
      <c r="A338" s="27"/>
      <c r="B338" s="12" t="s">
        <v>132</v>
      </c>
      <c r="C338" s="12" t="s">
        <v>28</v>
      </c>
      <c r="D338" s="12" t="s">
        <v>223</v>
      </c>
      <c r="E338" s="12">
        <v>36</v>
      </c>
      <c r="F338" s="12">
        <v>6.7777777777777803</v>
      </c>
    </row>
    <row r="339" spans="1:6" ht="14.25" x14ac:dyDescent="0.2">
      <c r="A339" s="27"/>
      <c r="B339" s="12" t="s">
        <v>133</v>
      </c>
      <c r="C339" s="12" t="s">
        <v>28</v>
      </c>
      <c r="D339" s="12" t="s">
        <v>223</v>
      </c>
      <c r="E339" s="12">
        <v>34</v>
      </c>
      <c r="F339" s="12">
        <v>4.3823529411764701</v>
      </c>
    </row>
    <row r="340" spans="1:6" ht="14.25" x14ac:dyDescent="0.2">
      <c r="A340" s="27"/>
      <c r="B340" s="12" t="s">
        <v>136</v>
      </c>
      <c r="C340" s="12" t="s">
        <v>28</v>
      </c>
      <c r="D340" s="12" t="s">
        <v>223</v>
      </c>
      <c r="E340" s="12">
        <v>59</v>
      </c>
      <c r="F340" s="12">
        <v>7.25</v>
      </c>
    </row>
    <row r="341" spans="1:6" ht="14.25" x14ac:dyDescent="0.2">
      <c r="A341" s="27"/>
      <c r="B341" s="12" t="s">
        <v>263</v>
      </c>
      <c r="C341" s="12" t="s">
        <v>28</v>
      </c>
      <c r="D341" s="12" t="s">
        <v>223</v>
      </c>
      <c r="E341" s="12">
        <v>21</v>
      </c>
      <c r="F341" s="12">
        <v>7.7619047619047601</v>
      </c>
    </row>
    <row r="342" spans="1:6" ht="14.25" x14ac:dyDescent="0.2">
      <c r="A342" s="27"/>
      <c r="B342" s="12" t="s">
        <v>264</v>
      </c>
      <c r="C342" s="12" t="s">
        <v>28</v>
      </c>
      <c r="D342" s="12" t="s">
        <v>223</v>
      </c>
      <c r="E342" s="12">
        <v>7</v>
      </c>
      <c r="F342" s="12">
        <v>5.1666666666666696</v>
      </c>
    </row>
    <row r="343" spans="1:6" ht="14.25" x14ac:dyDescent="0.2">
      <c r="A343" s="27"/>
      <c r="B343" s="12" t="s">
        <v>265</v>
      </c>
      <c r="C343" s="12" t="s">
        <v>28</v>
      </c>
      <c r="D343" s="12" t="s">
        <v>223</v>
      </c>
      <c r="E343" s="12">
        <v>10</v>
      </c>
      <c r="F343" s="12">
        <v>7</v>
      </c>
    </row>
    <row r="344" spans="1:6" ht="14.25" x14ac:dyDescent="0.2">
      <c r="A344" s="27"/>
      <c r="B344" s="12" t="s">
        <v>144</v>
      </c>
      <c r="C344" s="12" t="s">
        <v>28</v>
      </c>
      <c r="D344" s="12" t="s">
        <v>223</v>
      </c>
      <c r="E344" s="12">
        <v>1</v>
      </c>
      <c r="F344" s="12"/>
    </row>
    <row r="345" spans="1:6" ht="14.25" x14ac:dyDescent="0.2">
      <c r="A345" s="27"/>
      <c r="B345" s="12" t="s">
        <v>257</v>
      </c>
      <c r="C345" s="12" t="s">
        <v>28</v>
      </c>
      <c r="D345" s="12" t="s">
        <v>223</v>
      </c>
      <c r="E345" s="12">
        <v>7</v>
      </c>
      <c r="F345" s="12">
        <v>5.1428571428571397</v>
      </c>
    </row>
    <row r="346" spans="1:6" ht="14.25" x14ac:dyDescent="0.2">
      <c r="A346" s="27"/>
      <c r="B346" s="12" t="s">
        <v>241</v>
      </c>
      <c r="C346" s="12" t="s">
        <v>28</v>
      </c>
      <c r="D346" s="12" t="s">
        <v>223</v>
      </c>
      <c r="E346" s="12">
        <v>4</v>
      </c>
      <c r="F346" s="12"/>
    </row>
    <row r="347" spans="1:6" ht="14.25" x14ac:dyDescent="0.2">
      <c r="A347" s="27"/>
      <c r="B347" s="12" t="s">
        <v>266</v>
      </c>
      <c r="C347" s="12" t="s">
        <v>28</v>
      </c>
      <c r="D347" s="12" t="s">
        <v>223</v>
      </c>
      <c r="E347" s="12">
        <v>1</v>
      </c>
      <c r="F347" s="12"/>
    </row>
    <row r="348" spans="1:6" ht="14.25" x14ac:dyDescent="0.2">
      <c r="A348" s="27"/>
      <c r="B348" s="12" t="s">
        <v>267</v>
      </c>
      <c r="C348" s="12" t="s">
        <v>28</v>
      </c>
      <c r="D348" s="12" t="s">
        <v>223</v>
      </c>
      <c r="E348" s="12">
        <v>7</v>
      </c>
      <c r="F348" s="12">
        <v>8.71428571428571</v>
      </c>
    </row>
    <row r="349" spans="1:6" ht="14.25" x14ac:dyDescent="0.2">
      <c r="A349" s="27"/>
      <c r="B349" s="12" t="s">
        <v>260</v>
      </c>
      <c r="C349" s="12" t="s">
        <v>28</v>
      </c>
      <c r="D349" s="12" t="s">
        <v>223</v>
      </c>
      <c r="E349" s="12">
        <v>16</v>
      </c>
      <c r="F349" s="12">
        <v>7.75</v>
      </c>
    </row>
    <row r="350" spans="1:6" ht="14.25" x14ac:dyDescent="0.2">
      <c r="A350" s="27"/>
      <c r="B350" s="12" t="s">
        <v>147</v>
      </c>
      <c r="C350" s="12" t="s">
        <v>28</v>
      </c>
      <c r="D350" s="12" t="s">
        <v>223</v>
      </c>
      <c r="E350" s="12">
        <v>1</v>
      </c>
      <c r="F350" s="12"/>
    </row>
    <row r="351" spans="1:6" ht="14.25" x14ac:dyDescent="0.2">
      <c r="A351" s="27"/>
      <c r="B351" s="12" t="s">
        <v>148</v>
      </c>
      <c r="C351" s="12" t="s">
        <v>28</v>
      </c>
      <c r="D351" s="12" t="s">
        <v>223</v>
      </c>
      <c r="E351" s="12">
        <v>63</v>
      </c>
      <c r="F351" s="12">
        <v>7</v>
      </c>
    </row>
    <row r="352" spans="1:6" ht="14.25" x14ac:dyDescent="0.2">
      <c r="A352" s="27"/>
      <c r="B352" s="12" t="s">
        <v>268</v>
      </c>
      <c r="C352" s="12" t="s">
        <v>28</v>
      </c>
      <c r="D352" s="12" t="s">
        <v>223</v>
      </c>
      <c r="E352" s="12">
        <v>20</v>
      </c>
      <c r="F352" s="12">
        <v>4</v>
      </c>
    </row>
    <row r="353" spans="1:6" ht="14.25" x14ac:dyDescent="0.2">
      <c r="A353" s="27"/>
      <c r="B353" s="12" t="s">
        <v>149</v>
      </c>
      <c r="C353" s="12" t="s">
        <v>28</v>
      </c>
      <c r="D353" s="12" t="s">
        <v>223</v>
      </c>
      <c r="E353" s="12">
        <v>1</v>
      </c>
      <c r="F353" s="12"/>
    </row>
    <row r="354" spans="1:6" ht="14.25" x14ac:dyDescent="0.2">
      <c r="A354" s="26" t="s">
        <v>4</v>
      </c>
      <c r="B354" s="16" t="s">
        <v>34</v>
      </c>
      <c r="C354" s="16" t="s">
        <v>28</v>
      </c>
      <c r="D354" s="16" t="s">
        <v>223</v>
      </c>
      <c r="E354" s="16">
        <v>78</v>
      </c>
      <c r="F354" s="16">
        <v>6.7820512820512802</v>
      </c>
    </row>
    <row r="355" spans="1:6" ht="14.25" x14ac:dyDescent="0.2">
      <c r="A355" s="26"/>
      <c r="B355" s="16" t="s">
        <v>35</v>
      </c>
      <c r="C355" s="16" t="s">
        <v>28</v>
      </c>
      <c r="D355" s="16" t="s">
        <v>223</v>
      </c>
      <c r="E355" s="16">
        <v>100</v>
      </c>
      <c r="F355" s="16">
        <v>9.94</v>
      </c>
    </row>
    <row r="356" spans="1:6" ht="14.25" x14ac:dyDescent="0.2">
      <c r="A356" s="26"/>
      <c r="B356" s="16" t="s">
        <v>131</v>
      </c>
      <c r="C356" s="16" t="s">
        <v>28</v>
      </c>
      <c r="D356" s="16" t="s">
        <v>223</v>
      </c>
      <c r="E356" s="16">
        <v>3</v>
      </c>
      <c r="F356" s="16"/>
    </row>
    <row r="357" spans="1:6" ht="14.25" x14ac:dyDescent="0.2">
      <c r="A357" s="26"/>
      <c r="B357" s="16" t="s">
        <v>150</v>
      </c>
      <c r="C357" s="16" t="s">
        <v>28</v>
      </c>
      <c r="D357" s="16" t="s">
        <v>223</v>
      </c>
      <c r="E357" s="16">
        <v>1</v>
      </c>
      <c r="F357" s="16"/>
    </row>
    <row r="358" spans="1:6" ht="14.25" x14ac:dyDescent="0.2">
      <c r="A358" s="26"/>
      <c r="B358" s="16" t="s">
        <v>151</v>
      </c>
      <c r="C358" s="16" t="s">
        <v>28</v>
      </c>
      <c r="D358" s="16" t="s">
        <v>223</v>
      </c>
      <c r="E358" s="16">
        <v>4</v>
      </c>
      <c r="F358" s="16"/>
    </row>
    <row r="359" spans="1:6" ht="14.25" x14ac:dyDescent="0.2">
      <c r="A359" s="26"/>
      <c r="B359" s="16" t="s">
        <v>152</v>
      </c>
      <c r="C359" s="16" t="s">
        <v>28</v>
      </c>
      <c r="D359" s="16" t="s">
        <v>223</v>
      </c>
      <c r="E359" s="16">
        <v>1</v>
      </c>
      <c r="F359" s="16"/>
    </row>
    <row r="360" spans="1:6" ht="14.25" x14ac:dyDescent="0.2">
      <c r="A360" s="26"/>
      <c r="B360" s="16" t="s">
        <v>153</v>
      </c>
      <c r="C360" s="16" t="s">
        <v>28</v>
      </c>
      <c r="D360" s="16" t="s">
        <v>223</v>
      </c>
      <c r="E360" s="16">
        <v>3</v>
      </c>
      <c r="F360" s="16"/>
    </row>
    <row r="361" spans="1:6" ht="14.25" x14ac:dyDescent="0.2">
      <c r="A361" s="26"/>
      <c r="B361" s="16" t="s">
        <v>154</v>
      </c>
      <c r="C361" s="16" t="s">
        <v>28</v>
      </c>
      <c r="D361" s="16" t="s">
        <v>223</v>
      </c>
      <c r="E361" s="16">
        <v>1</v>
      </c>
      <c r="F361" s="16"/>
    </row>
    <row r="362" spans="1:6" ht="14.25" x14ac:dyDescent="0.2">
      <c r="A362" s="26"/>
      <c r="B362" s="16" t="s">
        <v>155</v>
      </c>
      <c r="C362" s="16" t="s">
        <v>28</v>
      </c>
      <c r="D362" s="16" t="s">
        <v>223</v>
      </c>
      <c r="E362" s="16">
        <v>3</v>
      </c>
      <c r="F362" s="16"/>
    </row>
    <row r="363" spans="1:6" ht="14.25" x14ac:dyDescent="0.2">
      <c r="A363" s="26"/>
      <c r="B363" s="16" t="s">
        <v>156</v>
      </c>
      <c r="C363" s="16" t="s">
        <v>28</v>
      </c>
      <c r="D363" s="16" t="s">
        <v>223</v>
      </c>
      <c r="E363" s="16">
        <v>307</v>
      </c>
      <c r="F363" s="16">
        <v>5.3409836065573799</v>
      </c>
    </row>
    <row r="364" spans="1:6" ht="14.25" x14ac:dyDescent="0.2">
      <c r="A364" s="26"/>
      <c r="B364" s="16" t="s">
        <v>157</v>
      </c>
      <c r="C364" s="16" t="s">
        <v>28</v>
      </c>
      <c r="D364" s="16" t="s">
        <v>223</v>
      </c>
      <c r="E364" s="16">
        <v>33</v>
      </c>
      <c r="F364" s="16">
        <v>4.5161290322580596</v>
      </c>
    </row>
    <row r="365" spans="1:6" ht="14.25" x14ac:dyDescent="0.2">
      <c r="A365" s="26"/>
      <c r="B365" s="16" t="s">
        <v>269</v>
      </c>
      <c r="C365" s="16" t="s">
        <v>28</v>
      </c>
      <c r="D365" s="16" t="s">
        <v>223</v>
      </c>
      <c r="E365" s="16">
        <v>243</v>
      </c>
      <c r="F365" s="16">
        <v>6.7160493827160499</v>
      </c>
    </row>
    <row r="366" spans="1:6" ht="14.25" x14ac:dyDescent="0.2">
      <c r="A366" s="26"/>
      <c r="B366" s="16" t="s">
        <v>158</v>
      </c>
      <c r="C366" s="16" t="s">
        <v>28</v>
      </c>
      <c r="D366" s="16" t="s">
        <v>223</v>
      </c>
      <c r="E366" s="16">
        <v>168</v>
      </c>
      <c r="F366" s="16">
        <v>2.6024096385542199</v>
      </c>
    </row>
    <row r="367" spans="1:6" ht="14.25" x14ac:dyDescent="0.2">
      <c r="A367" s="26"/>
      <c r="B367" s="16" t="s">
        <v>159</v>
      </c>
      <c r="C367" s="16" t="s">
        <v>28</v>
      </c>
      <c r="D367" s="16" t="s">
        <v>223</v>
      </c>
      <c r="E367" s="16">
        <v>140</v>
      </c>
      <c r="F367" s="16">
        <v>3.7971014492753601</v>
      </c>
    </row>
    <row r="368" spans="1:6" ht="14.25" x14ac:dyDescent="0.2">
      <c r="A368" s="26"/>
      <c r="B368" s="16" t="s">
        <v>160</v>
      </c>
      <c r="C368" s="16" t="s">
        <v>28</v>
      </c>
      <c r="D368" s="16" t="s">
        <v>223</v>
      </c>
      <c r="E368" s="16">
        <v>143</v>
      </c>
      <c r="F368" s="16">
        <v>5.2340425531914896</v>
      </c>
    </row>
    <row r="369" spans="1:6" ht="14.25" x14ac:dyDescent="0.2">
      <c r="A369" s="26"/>
      <c r="B369" s="16" t="s">
        <v>161</v>
      </c>
      <c r="C369" s="16" t="s">
        <v>28</v>
      </c>
      <c r="D369" s="16" t="s">
        <v>223</v>
      </c>
      <c r="E369" s="16">
        <v>91</v>
      </c>
      <c r="F369" s="16">
        <v>4.7912087912087902</v>
      </c>
    </row>
    <row r="370" spans="1:6" ht="14.25" x14ac:dyDescent="0.2">
      <c r="A370" s="26"/>
      <c r="B370" s="16" t="s">
        <v>270</v>
      </c>
      <c r="C370" s="16" t="s">
        <v>28</v>
      </c>
      <c r="D370" s="16" t="s">
        <v>223</v>
      </c>
      <c r="E370" s="16">
        <v>62</v>
      </c>
      <c r="F370" s="16">
        <v>7</v>
      </c>
    </row>
    <row r="371" spans="1:6" ht="14.25" x14ac:dyDescent="0.2">
      <c r="A371" s="26"/>
      <c r="B371" s="16" t="s">
        <v>271</v>
      </c>
      <c r="C371" s="16" t="s">
        <v>28</v>
      </c>
      <c r="D371" s="16" t="s">
        <v>223</v>
      </c>
      <c r="E371" s="16">
        <v>43</v>
      </c>
      <c r="F371" s="16">
        <v>8.3255813953488396</v>
      </c>
    </row>
    <row r="372" spans="1:6" ht="14.25" x14ac:dyDescent="0.2">
      <c r="A372" s="26"/>
      <c r="B372" s="16" t="s">
        <v>272</v>
      </c>
      <c r="C372" s="16" t="s">
        <v>28</v>
      </c>
      <c r="D372" s="16" t="s">
        <v>223</v>
      </c>
      <c r="E372" s="16">
        <v>42</v>
      </c>
      <c r="F372" s="16">
        <v>7.3571428571428603</v>
      </c>
    </row>
    <row r="373" spans="1:6" ht="14.25" x14ac:dyDescent="0.2">
      <c r="A373" s="26"/>
      <c r="B373" s="16" t="s">
        <v>273</v>
      </c>
      <c r="C373" s="16" t="s">
        <v>28</v>
      </c>
      <c r="D373" s="16" t="s">
        <v>223</v>
      </c>
      <c r="E373" s="16">
        <v>32</v>
      </c>
      <c r="F373" s="16">
        <v>6.15625</v>
      </c>
    </row>
    <row r="374" spans="1:6" ht="14.25" x14ac:dyDescent="0.2">
      <c r="A374" s="26"/>
      <c r="B374" s="16" t="s">
        <v>162</v>
      </c>
      <c r="C374" s="16" t="s">
        <v>28</v>
      </c>
      <c r="D374" s="16" t="s">
        <v>223</v>
      </c>
      <c r="E374" s="16">
        <v>17</v>
      </c>
      <c r="F374" s="16">
        <v>2</v>
      </c>
    </row>
    <row r="375" spans="1:6" ht="14.25" x14ac:dyDescent="0.2">
      <c r="A375" s="26"/>
      <c r="B375" s="16" t="s">
        <v>163</v>
      </c>
      <c r="C375" s="16" t="s">
        <v>28</v>
      </c>
      <c r="D375" s="16" t="s">
        <v>223</v>
      </c>
      <c r="E375" s="16">
        <v>1</v>
      </c>
      <c r="F375" s="16"/>
    </row>
    <row r="376" spans="1:6" ht="14.25" x14ac:dyDescent="0.2">
      <c r="A376" s="26"/>
      <c r="B376" s="16" t="s">
        <v>164</v>
      </c>
      <c r="C376" s="16" t="s">
        <v>28</v>
      </c>
      <c r="D376" s="16" t="s">
        <v>223</v>
      </c>
      <c r="E376" s="16">
        <v>2</v>
      </c>
      <c r="F376" s="16"/>
    </row>
    <row r="377" spans="1:6" ht="14.25" x14ac:dyDescent="0.2">
      <c r="A377" s="26"/>
      <c r="B377" s="16" t="s">
        <v>166</v>
      </c>
      <c r="C377" s="16" t="s">
        <v>28</v>
      </c>
      <c r="D377" s="16" t="s">
        <v>223</v>
      </c>
      <c r="E377" s="16">
        <v>2</v>
      </c>
      <c r="F377" s="16"/>
    </row>
    <row r="378" spans="1:6" ht="14.25" x14ac:dyDescent="0.2">
      <c r="A378" s="26"/>
      <c r="B378" s="16" t="s">
        <v>274</v>
      </c>
      <c r="C378" s="16" t="s">
        <v>28</v>
      </c>
      <c r="D378" s="16" t="s">
        <v>223</v>
      </c>
      <c r="E378" s="16">
        <v>66</v>
      </c>
      <c r="F378" s="16">
        <v>5.5</v>
      </c>
    </row>
    <row r="379" spans="1:6" ht="14.25" x14ac:dyDescent="0.2">
      <c r="A379" s="26"/>
      <c r="B379" s="16" t="s">
        <v>275</v>
      </c>
      <c r="C379" s="16" t="s">
        <v>28</v>
      </c>
      <c r="D379" s="16" t="s">
        <v>223</v>
      </c>
      <c r="E379" s="16">
        <v>43</v>
      </c>
      <c r="F379" s="16">
        <v>7.8837209302325597</v>
      </c>
    </row>
    <row r="380" spans="1:6" ht="14.25" x14ac:dyDescent="0.2">
      <c r="A380" s="26"/>
      <c r="B380" s="16" t="s">
        <v>276</v>
      </c>
      <c r="C380" s="16" t="s">
        <v>28</v>
      </c>
      <c r="D380" s="16" t="s">
        <v>223</v>
      </c>
      <c r="E380" s="16">
        <v>31</v>
      </c>
      <c r="F380" s="16">
        <v>8.2580645161290303</v>
      </c>
    </row>
    <row r="381" spans="1:6" ht="14.25" x14ac:dyDescent="0.2">
      <c r="A381" s="26"/>
      <c r="B381" s="16" t="s">
        <v>167</v>
      </c>
      <c r="C381" s="16" t="s">
        <v>28</v>
      </c>
      <c r="D381" s="16" t="s">
        <v>223</v>
      </c>
      <c r="E381" s="16">
        <v>61</v>
      </c>
      <c r="F381" s="16">
        <v>4.4262295081967196</v>
      </c>
    </row>
    <row r="382" spans="1:6" ht="14.25" x14ac:dyDescent="0.2">
      <c r="A382" s="26"/>
      <c r="B382" s="16" t="s">
        <v>168</v>
      </c>
      <c r="C382" s="16" t="s">
        <v>28</v>
      </c>
      <c r="D382" s="16" t="s">
        <v>223</v>
      </c>
      <c r="E382" s="16">
        <v>108</v>
      </c>
      <c r="F382" s="16">
        <v>7.1018518518518503</v>
      </c>
    </row>
    <row r="383" spans="1:6" ht="14.25" x14ac:dyDescent="0.2">
      <c r="A383" s="27" t="s">
        <v>5</v>
      </c>
      <c r="B383" s="12" t="s">
        <v>34</v>
      </c>
      <c r="C383" s="12" t="s">
        <v>28</v>
      </c>
      <c r="D383" s="12" t="s">
        <v>223</v>
      </c>
      <c r="E383" s="12">
        <v>4</v>
      </c>
      <c r="F383" s="12"/>
    </row>
    <row r="384" spans="1:6" ht="14.25" x14ac:dyDescent="0.2">
      <c r="A384" s="27"/>
      <c r="B384" s="12" t="s">
        <v>170</v>
      </c>
      <c r="C384" s="12" t="s">
        <v>28</v>
      </c>
      <c r="D384" s="12" t="s">
        <v>223</v>
      </c>
      <c r="E384" s="12">
        <v>52</v>
      </c>
      <c r="F384" s="12">
        <v>8.6538461538461497</v>
      </c>
    </row>
    <row r="385" spans="1:6" ht="14.25" x14ac:dyDescent="0.2">
      <c r="A385" s="27"/>
      <c r="B385" s="12" t="s">
        <v>171</v>
      </c>
      <c r="C385" s="12" t="s">
        <v>28</v>
      </c>
      <c r="D385" s="12" t="s">
        <v>223</v>
      </c>
      <c r="E385" s="12">
        <v>1</v>
      </c>
      <c r="F385" s="12"/>
    </row>
    <row r="386" spans="1:6" ht="14.25" x14ac:dyDescent="0.2">
      <c r="A386" s="27"/>
      <c r="B386" s="12" t="s">
        <v>257</v>
      </c>
      <c r="C386" s="12" t="s">
        <v>28</v>
      </c>
      <c r="D386" s="12" t="s">
        <v>223</v>
      </c>
      <c r="E386" s="12">
        <v>36</v>
      </c>
      <c r="F386" s="12">
        <v>6.90625</v>
      </c>
    </row>
    <row r="387" spans="1:6" ht="14.25" x14ac:dyDescent="0.2">
      <c r="A387" s="27"/>
      <c r="B387" s="12" t="s">
        <v>241</v>
      </c>
      <c r="C387" s="12" t="s">
        <v>28</v>
      </c>
      <c r="D387" s="12" t="s">
        <v>223</v>
      </c>
      <c r="E387" s="12">
        <v>15</v>
      </c>
      <c r="F387" s="12">
        <v>9.25</v>
      </c>
    </row>
    <row r="388" spans="1:6" ht="14.25" x14ac:dyDescent="0.2">
      <c r="A388" s="27"/>
      <c r="B388" s="12" t="s">
        <v>172</v>
      </c>
      <c r="C388" s="12" t="s">
        <v>28</v>
      </c>
      <c r="D388" s="12" t="s">
        <v>223</v>
      </c>
      <c r="E388" s="12">
        <v>18</v>
      </c>
      <c r="F388" s="12">
        <v>8.6111111111111107</v>
      </c>
    </row>
    <row r="389" spans="1:6" ht="14.25" x14ac:dyDescent="0.2">
      <c r="A389" s="27"/>
      <c r="B389" s="12" t="s">
        <v>173</v>
      </c>
      <c r="C389" s="12" t="s">
        <v>28</v>
      </c>
      <c r="D389" s="12" t="s">
        <v>223</v>
      </c>
      <c r="E389" s="12">
        <v>37</v>
      </c>
      <c r="F389" s="12">
        <v>10.771428571428601</v>
      </c>
    </row>
    <row r="390" spans="1:6" ht="14.25" x14ac:dyDescent="0.2">
      <c r="A390" s="27"/>
      <c r="B390" s="12" t="s">
        <v>267</v>
      </c>
      <c r="C390" s="12" t="s">
        <v>28</v>
      </c>
      <c r="D390" s="12" t="s">
        <v>223</v>
      </c>
      <c r="E390" s="12">
        <v>6</v>
      </c>
      <c r="F390" s="12">
        <v>10.1666666666667</v>
      </c>
    </row>
    <row r="391" spans="1:6" ht="14.25" x14ac:dyDescent="0.2">
      <c r="A391" s="27"/>
      <c r="B391" s="12" t="s">
        <v>260</v>
      </c>
      <c r="C391" s="12" t="s">
        <v>28</v>
      </c>
      <c r="D391" s="12" t="s">
        <v>223</v>
      </c>
      <c r="E391" s="12">
        <v>7</v>
      </c>
      <c r="F391" s="12">
        <v>9.5</v>
      </c>
    </row>
    <row r="392" spans="1:6" ht="14.25" x14ac:dyDescent="0.2">
      <c r="A392" s="26" t="s">
        <v>6</v>
      </c>
      <c r="B392" s="16" t="s">
        <v>175</v>
      </c>
      <c r="C392" s="16" t="s">
        <v>28</v>
      </c>
      <c r="D392" s="16" t="s">
        <v>223</v>
      </c>
      <c r="E392" s="16">
        <v>5</v>
      </c>
      <c r="F392" s="16">
        <v>3.4</v>
      </c>
    </row>
    <row r="393" spans="1:6" ht="14.25" x14ac:dyDescent="0.2">
      <c r="A393" s="26"/>
      <c r="B393" s="16" t="s">
        <v>277</v>
      </c>
      <c r="C393" s="16" t="s">
        <v>28</v>
      </c>
      <c r="D393" s="16" t="s">
        <v>223</v>
      </c>
      <c r="E393" s="16">
        <v>59</v>
      </c>
      <c r="F393" s="16">
        <v>8.1818181818181799</v>
      </c>
    </row>
    <row r="394" spans="1:6" ht="14.25" x14ac:dyDescent="0.2">
      <c r="A394" s="26"/>
      <c r="B394" s="16" t="s">
        <v>278</v>
      </c>
      <c r="C394" s="16" t="s">
        <v>28</v>
      </c>
      <c r="D394" s="16" t="s">
        <v>223</v>
      </c>
      <c r="E394" s="16">
        <v>1</v>
      </c>
      <c r="F394" s="16"/>
    </row>
    <row r="395" spans="1:6" ht="14.25" x14ac:dyDescent="0.2">
      <c r="A395" s="27" t="s">
        <v>7</v>
      </c>
      <c r="B395" s="12" t="s">
        <v>181</v>
      </c>
      <c r="C395" s="12" t="s">
        <v>28</v>
      </c>
      <c r="D395" s="12" t="s">
        <v>223</v>
      </c>
      <c r="E395" s="12">
        <v>20</v>
      </c>
      <c r="F395" s="12">
        <v>11.25</v>
      </c>
    </row>
    <row r="396" spans="1:6" ht="14.25" x14ac:dyDescent="0.2">
      <c r="A396" s="27"/>
      <c r="B396" s="12" t="s">
        <v>182</v>
      </c>
      <c r="C396" s="12" t="s">
        <v>28</v>
      </c>
      <c r="D396" s="12" t="s">
        <v>223</v>
      </c>
      <c r="E396" s="12">
        <v>22</v>
      </c>
      <c r="F396" s="12">
        <v>10.045454545454501</v>
      </c>
    </row>
    <row r="397" spans="1:6" ht="14.25" x14ac:dyDescent="0.2">
      <c r="A397" s="27"/>
      <c r="B397" s="12" t="s">
        <v>183</v>
      </c>
      <c r="C397" s="12" t="s">
        <v>28</v>
      </c>
      <c r="D397" s="12" t="s">
        <v>223</v>
      </c>
      <c r="E397" s="12">
        <v>2</v>
      </c>
      <c r="F397" s="12"/>
    </row>
    <row r="398" spans="1:6" ht="14.25" x14ac:dyDescent="0.2">
      <c r="A398" s="27"/>
      <c r="B398" s="12" t="s">
        <v>184</v>
      </c>
      <c r="C398" s="12" t="s">
        <v>28</v>
      </c>
      <c r="D398" s="12" t="s">
        <v>223</v>
      </c>
      <c r="E398" s="12">
        <v>1</v>
      </c>
      <c r="F398" s="12"/>
    </row>
    <row r="399" spans="1:6" ht="14.25" x14ac:dyDescent="0.2">
      <c r="A399" s="27"/>
      <c r="B399" s="12" t="s">
        <v>185</v>
      </c>
      <c r="C399" s="12" t="s">
        <v>28</v>
      </c>
      <c r="D399" s="12" t="s">
        <v>223</v>
      </c>
      <c r="E399" s="12">
        <v>24</v>
      </c>
      <c r="F399" s="12">
        <v>7.5833333333333304</v>
      </c>
    </row>
    <row r="400" spans="1:6" ht="14.25" x14ac:dyDescent="0.2">
      <c r="A400" s="27"/>
      <c r="B400" s="12" t="s">
        <v>186</v>
      </c>
      <c r="C400" s="12" t="s">
        <v>28</v>
      </c>
      <c r="D400" s="12" t="s">
        <v>223</v>
      </c>
      <c r="E400" s="12">
        <v>20</v>
      </c>
      <c r="F400" s="12">
        <v>8.6999999999999993</v>
      </c>
    </row>
    <row r="401" spans="1:6" ht="14.25" x14ac:dyDescent="0.2">
      <c r="A401" s="27"/>
      <c r="B401" s="12" t="s">
        <v>279</v>
      </c>
      <c r="C401" s="12" t="s">
        <v>28</v>
      </c>
      <c r="D401" s="12" t="s">
        <v>223</v>
      </c>
      <c r="E401" s="12">
        <v>25</v>
      </c>
      <c r="F401" s="12">
        <v>9.4</v>
      </c>
    </row>
    <row r="402" spans="1:6" ht="14.25" x14ac:dyDescent="0.2">
      <c r="A402" s="27"/>
      <c r="B402" s="12" t="s">
        <v>280</v>
      </c>
      <c r="C402" s="12" t="s">
        <v>28</v>
      </c>
      <c r="D402" s="12" t="s">
        <v>223</v>
      </c>
      <c r="E402" s="12">
        <v>25</v>
      </c>
      <c r="F402" s="12">
        <v>11.36</v>
      </c>
    </row>
    <row r="403" spans="1:6" ht="14.25" x14ac:dyDescent="0.2">
      <c r="A403" s="26" t="s">
        <v>281</v>
      </c>
      <c r="B403" s="16" t="s">
        <v>34</v>
      </c>
      <c r="C403" s="16" t="s">
        <v>28</v>
      </c>
      <c r="D403" s="16" t="s">
        <v>223</v>
      </c>
      <c r="E403" s="16">
        <v>23</v>
      </c>
      <c r="F403" s="16">
        <v>6.0434782608695699</v>
      </c>
    </row>
    <row r="404" spans="1:6" ht="14.25" x14ac:dyDescent="0.2">
      <c r="A404" s="26"/>
      <c r="B404" s="16" t="s">
        <v>35</v>
      </c>
      <c r="C404" s="16" t="s">
        <v>28</v>
      </c>
      <c r="D404" s="16" t="s">
        <v>223</v>
      </c>
      <c r="E404" s="16">
        <v>10</v>
      </c>
      <c r="F404" s="16">
        <v>5.2</v>
      </c>
    </row>
    <row r="405" spans="1:6" ht="14.25" x14ac:dyDescent="0.2">
      <c r="A405" s="26"/>
      <c r="B405" s="16" t="s">
        <v>123</v>
      </c>
      <c r="C405" s="16" t="s">
        <v>28</v>
      </c>
      <c r="D405" s="16" t="s">
        <v>223</v>
      </c>
      <c r="E405" s="16">
        <v>7</v>
      </c>
      <c r="F405" s="16">
        <v>8</v>
      </c>
    </row>
    <row r="406" spans="1:6" ht="14.25" x14ac:dyDescent="0.2">
      <c r="A406" s="26"/>
      <c r="B406" s="16" t="s">
        <v>262</v>
      </c>
      <c r="C406" s="16" t="s">
        <v>28</v>
      </c>
      <c r="D406" s="16" t="s">
        <v>223</v>
      </c>
      <c r="E406" s="16">
        <v>4</v>
      </c>
      <c r="F406" s="16"/>
    </row>
    <row r="407" spans="1:6" ht="14.25" x14ac:dyDescent="0.2">
      <c r="A407" s="26"/>
      <c r="B407" s="16" t="s">
        <v>129</v>
      </c>
      <c r="C407" s="16" t="s">
        <v>28</v>
      </c>
      <c r="D407" s="16" t="s">
        <v>223</v>
      </c>
      <c r="E407" s="16">
        <v>5</v>
      </c>
      <c r="F407" s="16"/>
    </row>
    <row r="408" spans="1:6" ht="14.25" x14ac:dyDescent="0.2">
      <c r="A408" s="26"/>
      <c r="B408" s="16" t="s">
        <v>131</v>
      </c>
      <c r="C408" s="16" t="s">
        <v>28</v>
      </c>
      <c r="D408" s="16" t="s">
        <v>223</v>
      </c>
      <c r="E408" s="16">
        <v>17</v>
      </c>
      <c r="F408" s="16">
        <v>9.8235294117647101</v>
      </c>
    </row>
    <row r="409" spans="1:6" ht="14.25" x14ac:dyDescent="0.2">
      <c r="A409" s="26"/>
      <c r="B409" s="16" t="s">
        <v>132</v>
      </c>
      <c r="C409" s="16" t="s">
        <v>28</v>
      </c>
      <c r="D409" s="16" t="s">
        <v>223</v>
      </c>
      <c r="E409" s="16">
        <v>16</v>
      </c>
      <c r="F409" s="16">
        <v>7.5333333333333297</v>
      </c>
    </row>
    <row r="410" spans="1:6" ht="14.25" x14ac:dyDescent="0.2">
      <c r="A410" s="26"/>
      <c r="B410" s="16" t="s">
        <v>133</v>
      </c>
      <c r="C410" s="16" t="s">
        <v>28</v>
      </c>
      <c r="D410" s="16" t="s">
        <v>223</v>
      </c>
      <c r="E410" s="16">
        <v>6</v>
      </c>
      <c r="F410" s="16">
        <v>5.6666666666666696</v>
      </c>
    </row>
    <row r="411" spans="1:6" ht="14.25" x14ac:dyDescent="0.2">
      <c r="A411" s="26"/>
      <c r="B411" s="16" t="s">
        <v>135</v>
      </c>
      <c r="C411" s="16" t="s">
        <v>28</v>
      </c>
      <c r="D411" s="16" t="s">
        <v>223</v>
      </c>
      <c r="E411" s="16">
        <v>76</v>
      </c>
      <c r="F411" s="16">
        <v>5.1142857142857103</v>
      </c>
    </row>
    <row r="412" spans="1:6" ht="14.25" x14ac:dyDescent="0.2">
      <c r="A412" s="26"/>
      <c r="B412" s="16" t="s">
        <v>136</v>
      </c>
      <c r="C412" s="16" t="s">
        <v>28</v>
      </c>
      <c r="D412" s="16" t="s">
        <v>223</v>
      </c>
      <c r="E412" s="16">
        <v>19</v>
      </c>
      <c r="F412" s="16">
        <v>5.2105263157894699</v>
      </c>
    </row>
    <row r="413" spans="1:6" ht="14.25" x14ac:dyDescent="0.2">
      <c r="A413" s="26"/>
      <c r="B413" s="16" t="s">
        <v>263</v>
      </c>
      <c r="C413" s="16" t="s">
        <v>28</v>
      </c>
      <c r="D413" s="16" t="s">
        <v>223</v>
      </c>
      <c r="E413" s="16">
        <v>2</v>
      </c>
      <c r="F413" s="16"/>
    </row>
    <row r="414" spans="1:6" ht="14.25" x14ac:dyDescent="0.2">
      <c r="A414" s="26"/>
      <c r="B414" s="16" t="s">
        <v>264</v>
      </c>
      <c r="C414" s="16" t="s">
        <v>28</v>
      </c>
      <c r="D414" s="16" t="s">
        <v>223</v>
      </c>
      <c r="E414" s="16">
        <v>2</v>
      </c>
      <c r="F414" s="16"/>
    </row>
    <row r="415" spans="1:6" ht="14.25" x14ac:dyDescent="0.2">
      <c r="A415" s="26"/>
      <c r="B415" s="16" t="s">
        <v>265</v>
      </c>
      <c r="C415" s="16" t="s">
        <v>28</v>
      </c>
      <c r="D415" s="16" t="s">
        <v>223</v>
      </c>
      <c r="E415" s="16">
        <v>7</v>
      </c>
      <c r="F415" s="16">
        <v>7.71428571428571</v>
      </c>
    </row>
    <row r="416" spans="1:6" ht="14.25" x14ac:dyDescent="0.2">
      <c r="A416" s="26"/>
      <c r="B416" s="16" t="s">
        <v>282</v>
      </c>
      <c r="C416" s="16" t="s">
        <v>28</v>
      </c>
      <c r="D416" s="16" t="s">
        <v>223</v>
      </c>
      <c r="E416" s="16">
        <v>5</v>
      </c>
      <c r="F416" s="16">
        <v>10</v>
      </c>
    </row>
    <row r="417" spans="1:6" ht="14.25" x14ac:dyDescent="0.2">
      <c r="A417" s="26"/>
      <c r="B417" s="16" t="s">
        <v>257</v>
      </c>
      <c r="C417" s="16" t="s">
        <v>28</v>
      </c>
      <c r="D417" s="16" t="s">
        <v>223</v>
      </c>
      <c r="E417" s="16">
        <v>7</v>
      </c>
      <c r="F417" s="16">
        <v>7.1666666666666696</v>
      </c>
    </row>
    <row r="418" spans="1:6" ht="14.25" x14ac:dyDescent="0.2">
      <c r="A418" s="26"/>
      <c r="B418" s="16" t="s">
        <v>241</v>
      </c>
      <c r="C418" s="16" t="s">
        <v>28</v>
      </c>
      <c r="D418" s="16" t="s">
        <v>223</v>
      </c>
      <c r="E418" s="16">
        <v>1</v>
      </c>
      <c r="F418" s="16"/>
    </row>
    <row r="419" spans="1:6" ht="14.25" x14ac:dyDescent="0.2">
      <c r="A419" s="26"/>
      <c r="B419" s="16" t="s">
        <v>267</v>
      </c>
      <c r="C419" s="16" t="s">
        <v>28</v>
      </c>
      <c r="D419" s="16" t="s">
        <v>223</v>
      </c>
      <c r="E419" s="16">
        <v>3</v>
      </c>
      <c r="F419" s="16"/>
    </row>
    <row r="420" spans="1:6" ht="14.25" x14ac:dyDescent="0.2">
      <c r="A420" s="26"/>
      <c r="B420" s="16" t="s">
        <v>260</v>
      </c>
      <c r="C420" s="16" t="s">
        <v>28</v>
      </c>
      <c r="D420" s="16" t="s">
        <v>223</v>
      </c>
      <c r="E420" s="16">
        <v>3</v>
      </c>
      <c r="F420" s="16"/>
    </row>
    <row r="421" spans="1:6" ht="14.25" x14ac:dyDescent="0.2">
      <c r="A421" s="26"/>
      <c r="B421" s="16" t="s">
        <v>148</v>
      </c>
      <c r="C421" s="16" t="s">
        <v>28</v>
      </c>
      <c r="D421" s="16" t="s">
        <v>223</v>
      </c>
      <c r="E421" s="16">
        <v>28</v>
      </c>
      <c r="F421" s="16">
        <v>6.9130434782608701</v>
      </c>
    </row>
    <row r="422" spans="1:6" ht="14.25" x14ac:dyDescent="0.2">
      <c r="A422" s="26"/>
      <c r="B422" s="16" t="s">
        <v>268</v>
      </c>
      <c r="C422" s="16" t="s">
        <v>28</v>
      </c>
      <c r="D422" s="16" t="s">
        <v>223</v>
      </c>
      <c r="E422" s="16">
        <v>7</v>
      </c>
      <c r="F422" s="16"/>
    </row>
    <row r="423" spans="1:6" ht="14.25" x14ac:dyDescent="0.2">
      <c r="A423" s="26"/>
      <c r="B423" s="16" t="s">
        <v>149</v>
      </c>
      <c r="C423" s="16" t="s">
        <v>28</v>
      </c>
      <c r="D423" s="16" t="s">
        <v>223</v>
      </c>
      <c r="E423" s="16">
        <v>1</v>
      </c>
      <c r="F423" s="16"/>
    </row>
    <row r="424" spans="1:6" ht="14.25" x14ac:dyDescent="0.2">
      <c r="A424" s="27" t="s">
        <v>10</v>
      </c>
      <c r="B424" s="12" t="s">
        <v>29</v>
      </c>
      <c r="C424" s="12" t="s">
        <v>28</v>
      </c>
      <c r="D424" s="12" t="s">
        <v>223</v>
      </c>
      <c r="E424" s="12">
        <v>22</v>
      </c>
      <c r="F424" s="12">
        <v>10.636363636363599</v>
      </c>
    </row>
    <row r="425" spans="1:6" ht="14.25" x14ac:dyDescent="0.2">
      <c r="A425" s="27"/>
      <c r="B425" s="12" t="s">
        <v>189</v>
      </c>
      <c r="C425" s="12" t="s">
        <v>28</v>
      </c>
      <c r="D425" s="12" t="s">
        <v>223</v>
      </c>
      <c r="E425" s="12">
        <v>1</v>
      </c>
      <c r="F425" s="12"/>
    </row>
    <row r="426" spans="1:6" ht="14.25" x14ac:dyDescent="0.2">
      <c r="A426" s="26" t="s">
        <v>283</v>
      </c>
      <c r="B426" s="16" t="s">
        <v>284</v>
      </c>
      <c r="C426" s="16" t="s">
        <v>28</v>
      </c>
      <c r="D426" s="16" t="s">
        <v>223</v>
      </c>
      <c r="E426" s="16">
        <v>9</v>
      </c>
      <c r="F426" s="16">
        <v>7.3333333333333304</v>
      </c>
    </row>
    <row r="427" spans="1:6" ht="14.25" x14ac:dyDescent="0.2">
      <c r="A427" s="26"/>
      <c r="B427" s="16" t="s">
        <v>285</v>
      </c>
      <c r="C427" s="16" t="s">
        <v>28</v>
      </c>
      <c r="D427" s="16" t="s">
        <v>223</v>
      </c>
      <c r="E427" s="16">
        <v>45</v>
      </c>
      <c r="F427" s="16">
        <v>9.1999999999999993</v>
      </c>
    </row>
    <row r="428" spans="1:6" ht="14.25" x14ac:dyDescent="0.2">
      <c r="A428" s="26"/>
      <c r="B428" s="16" t="s">
        <v>286</v>
      </c>
      <c r="C428" s="16" t="s">
        <v>28</v>
      </c>
      <c r="D428" s="16" t="s">
        <v>223</v>
      </c>
      <c r="E428" s="16">
        <v>56</v>
      </c>
      <c r="F428" s="16">
        <v>8.4905660377358494</v>
      </c>
    </row>
    <row r="429" spans="1:6" ht="14.25" x14ac:dyDescent="0.2">
      <c r="A429" s="26"/>
      <c r="B429" s="16" t="s">
        <v>287</v>
      </c>
      <c r="C429" s="16" t="s">
        <v>28</v>
      </c>
      <c r="D429" s="16" t="s">
        <v>223</v>
      </c>
      <c r="E429" s="16">
        <v>55</v>
      </c>
      <c r="F429" s="16">
        <v>7.6346153846153904</v>
      </c>
    </row>
    <row r="430" spans="1:6" ht="14.25" x14ac:dyDescent="0.2">
      <c r="A430" s="27" t="s">
        <v>288</v>
      </c>
      <c r="B430" s="12" t="s">
        <v>27</v>
      </c>
      <c r="C430" s="12" t="s">
        <v>28</v>
      </c>
      <c r="D430" s="12" t="s">
        <v>223</v>
      </c>
      <c r="E430" s="12">
        <v>18</v>
      </c>
      <c r="F430" s="12">
        <v>7.2222222222222197</v>
      </c>
    </row>
    <row r="431" spans="1:6" ht="14.25" x14ac:dyDescent="0.2">
      <c r="A431" s="27"/>
      <c r="B431" s="12" t="s">
        <v>29</v>
      </c>
      <c r="C431" s="12" t="s">
        <v>28</v>
      </c>
      <c r="D431" s="12" t="s">
        <v>223</v>
      </c>
      <c r="E431" s="12">
        <v>1</v>
      </c>
      <c r="F431" s="12"/>
    </row>
    <row r="432" spans="1:6" ht="14.25" x14ac:dyDescent="0.2">
      <c r="A432" s="27"/>
      <c r="B432" s="12" t="s">
        <v>289</v>
      </c>
      <c r="C432" s="12" t="s">
        <v>28</v>
      </c>
      <c r="D432" s="12" t="s">
        <v>223</v>
      </c>
      <c r="E432" s="12">
        <v>29</v>
      </c>
      <c r="F432" s="12">
        <v>5.48</v>
      </c>
    </row>
    <row r="433" spans="1:6" ht="14.25" x14ac:dyDescent="0.2">
      <c r="A433" s="27"/>
      <c r="B433" s="12" t="s">
        <v>290</v>
      </c>
      <c r="C433" s="12" t="s">
        <v>28</v>
      </c>
      <c r="D433" s="12" t="s">
        <v>223</v>
      </c>
      <c r="E433" s="12">
        <v>27</v>
      </c>
      <c r="F433" s="12">
        <v>7.76</v>
      </c>
    </row>
    <row r="434" spans="1:6" ht="14.25" x14ac:dyDescent="0.2">
      <c r="A434" s="27"/>
      <c r="B434" s="12" t="s">
        <v>291</v>
      </c>
      <c r="C434" s="12" t="s">
        <v>28</v>
      </c>
      <c r="D434" s="12" t="s">
        <v>223</v>
      </c>
      <c r="E434" s="12">
        <v>25</v>
      </c>
      <c r="F434" s="12">
        <v>9.84</v>
      </c>
    </row>
    <row r="435" spans="1:6" ht="14.25" x14ac:dyDescent="0.2">
      <c r="A435" s="27"/>
      <c r="B435" s="12" t="s">
        <v>292</v>
      </c>
      <c r="C435" s="12" t="s">
        <v>28</v>
      </c>
      <c r="D435" s="12" t="s">
        <v>223</v>
      </c>
      <c r="E435" s="12">
        <v>23</v>
      </c>
      <c r="F435" s="12">
        <v>8.6956521739130395</v>
      </c>
    </row>
    <row r="436" spans="1:6" ht="14.25" x14ac:dyDescent="0.2">
      <c r="A436" s="27"/>
      <c r="B436" s="12" t="s">
        <v>293</v>
      </c>
      <c r="C436" s="12" t="s">
        <v>28</v>
      </c>
      <c r="D436" s="12" t="s">
        <v>223</v>
      </c>
      <c r="E436" s="12">
        <v>25</v>
      </c>
      <c r="F436" s="12">
        <v>7.1304347826086998</v>
      </c>
    </row>
    <row r="437" spans="1:6" ht="14.25" x14ac:dyDescent="0.2">
      <c r="A437" s="27"/>
      <c r="B437" s="12" t="s">
        <v>294</v>
      </c>
      <c r="C437" s="12" t="s">
        <v>28</v>
      </c>
      <c r="D437" s="12" t="s">
        <v>223</v>
      </c>
      <c r="E437" s="12">
        <v>2</v>
      </c>
      <c r="F437" s="12"/>
    </row>
    <row r="438" spans="1:6" ht="14.25" x14ac:dyDescent="0.2">
      <c r="A438" s="26" t="s">
        <v>295</v>
      </c>
      <c r="B438" s="16" t="s">
        <v>296</v>
      </c>
      <c r="C438" s="16" t="s">
        <v>28</v>
      </c>
      <c r="D438" s="16" t="s">
        <v>223</v>
      </c>
      <c r="E438" s="16">
        <v>14</v>
      </c>
      <c r="F438" s="16">
        <v>9.1428571428571406</v>
      </c>
    </row>
    <row r="439" spans="1:6" ht="14.25" x14ac:dyDescent="0.2">
      <c r="A439" s="26"/>
      <c r="B439" s="16" t="s">
        <v>194</v>
      </c>
      <c r="C439" s="16" t="s">
        <v>28</v>
      </c>
      <c r="D439" s="16" t="s">
        <v>223</v>
      </c>
      <c r="E439" s="16">
        <v>1</v>
      </c>
      <c r="F439" s="16"/>
    </row>
    <row r="440" spans="1:6" ht="14.25" x14ac:dyDescent="0.2">
      <c r="A440" s="26"/>
      <c r="B440" s="16" t="s">
        <v>195</v>
      </c>
      <c r="C440" s="16" t="s">
        <v>28</v>
      </c>
      <c r="D440" s="16" t="s">
        <v>223</v>
      </c>
      <c r="E440" s="16">
        <v>14</v>
      </c>
      <c r="F440" s="16">
        <v>8.0714285714285694</v>
      </c>
    </row>
    <row r="441" spans="1:6" ht="14.25" x14ac:dyDescent="0.2">
      <c r="A441" s="26"/>
      <c r="B441" s="16" t="s">
        <v>197</v>
      </c>
      <c r="C441" s="16" t="s">
        <v>28</v>
      </c>
      <c r="D441" s="16" t="s">
        <v>223</v>
      </c>
      <c r="E441" s="16">
        <v>4</v>
      </c>
      <c r="F441" s="16"/>
    </row>
    <row r="442" spans="1:6" ht="14.25" x14ac:dyDescent="0.2">
      <c r="A442" s="26"/>
      <c r="B442" s="16" t="s">
        <v>297</v>
      </c>
      <c r="C442" s="16" t="s">
        <v>28</v>
      </c>
      <c r="D442" s="16" t="s">
        <v>223</v>
      </c>
      <c r="E442" s="16">
        <v>14</v>
      </c>
      <c r="F442" s="16">
        <v>7.3571428571428603</v>
      </c>
    </row>
    <row r="443" spans="1:6" ht="14.25" x14ac:dyDescent="0.2">
      <c r="A443" s="27" t="s">
        <v>298</v>
      </c>
      <c r="B443" s="12" t="s">
        <v>27</v>
      </c>
      <c r="C443" s="12" t="s">
        <v>28</v>
      </c>
      <c r="D443" s="12" t="s">
        <v>223</v>
      </c>
      <c r="E443" s="12">
        <v>27</v>
      </c>
      <c r="F443" s="12">
        <v>8.2962962962962994</v>
      </c>
    </row>
    <row r="444" spans="1:6" ht="14.25" x14ac:dyDescent="0.2">
      <c r="A444" s="27"/>
      <c r="B444" s="12" t="s">
        <v>200</v>
      </c>
      <c r="C444" s="12" t="s">
        <v>28</v>
      </c>
      <c r="D444" s="12" t="s">
        <v>223</v>
      </c>
      <c r="E444" s="12">
        <v>38</v>
      </c>
      <c r="F444" s="12">
        <v>5.3684210526315796</v>
      </c>
    </row>
    <row r="445" spans="1:6" ht="14.25" x14ac:dyDescent="0.2">
      <c r="A445" s="27"/>
      <c r="B445" s="12" t="s">
        <v>29</v>
      </c>
      <c r="C445" s="12" t="s">
        <v>28</v>
      </c>
      <c r="D445" s="12" t="s">
        <v>223</v>
      </c>
      <c r="E445" s="12">
        <v>34</v>
      </c>
      <c r="F445" s="12">
        <v>8.3823529411764692</v>
      </c>
    </row>
    <row r="446" spans="1:6" ht="14.25" x14ac:dyDescent="0.2">
      <c r="A446" s="27"/>
      <c r="B446" s="12" t="s">
        <v>201</v>
      </c>
      <c r="C446" s="12" t="s">
        <v>28</v>
      </c>
      <c r="D446" s="12" t="s">
        <v>223</v>
      </c>
      <c r="E446" s="12">
        <v>36</v>
      </c>
      <c r="F446" s="12">
        <v>5.5277777777777803</v>
      </c>
    </row>
    <row r="447" spans="1:6" ht="14.25" x14ac:dyDescent="0.2">
      <c r="A447" s="27"/>
      <c r="B447" s="12" t="s">
        <v>202</v>
      </c>
      <c r="C447" s="12" t="s">
        <v>28</v>
      </c>
      <c r="D447" s="12" t="s">
        <v>223</v>
      </c>
      <c r="E447" s="12">
        <v>38</v>
      </c>
      <c r="F447" s="12">
        <v>7.0263157894736796</v>
      </c>
    </row>
    <row r="448" spans="1:6" ht="14.25" x14ac:dyDescent="0.2">
      <c r="A448" s="27"/>
      <c r="B448" s="12" t="s">
        <v>203</v>
      </c>
      <c r="C448" s="12" t="s">
        <v>28</v>
      </c>
      <c r="D448" s="12" t="s">
        <v>223</v>
      </c>
      <c r="E448" s="12">
        <v>37</v>
      </c>
      <c r="F448" s="12">
        <v>6.4054054054054097</v>
      </c>
    </row>
    <row r="449" spans="1:6" ht="14.25" x14ac:dyDescent="0.2">
      <c r="A449" s="27"/>
      <c r="B449" s="12" t="s">
        <v>204</v>
      </c>
      <c r="C449" s="12" t="s">
        <v>28</v>
      </c>
      <c r="D449" s="12" t="s">
        <v>223</v>
      </c>
      <c r="E449" s="12">
        <v>33</v>
      </c>
      <c r="F449" s="12">
        <v>8.8181818181818201</v>
      </c>
    </row>
    <row r="450" spans="1:6" ht="14.25" x14ac:dyDescent="0.2">
      <c r="A450" s="27"/>
      <c r="B450" s="12" t="s">
        <v>207</v>
      </c>
      <c r="C450" s="12" t="s">
        <v>28</v>
      </c>
      <c r="D450" s="12" t="s">
        <v>223</v>
      </c>
      <c r="E450" s="12">
        <v>23</v>
      </c>
      <c r="F450" s="12">
        <v>7</v>
      </c>
    </row>
    <row r="451" spans="1:6" ht="14.25" x14ac:dyDescent="0.2">
      <c r="A451" s="27"/>
      <c r="B451" s="12" t="s">
        <v>208</v>
      </c>
      <c r="C451" s="12" t="s">
        <v>28</v>
      </c>
      <c r="D451" s="12" t="s">
        <v>223</v>
      </c>
      <c r="E451" s="12">
        <v>23</v>
      </c>
      <c r="F451" s="12">
        <v>11.2608695652174</v>
      </c>
    </row>
    <row r="452" spans="1:6" ht="14.25" x14ac:dyDescent="0.2">
      <c r="A452" s="27"/>
      <c r="B452" s="12" t="s">
        <v>209</v>
      </c>
      <c r="C452" s="12" t="s">
        <v>28</v>
      </c>
      <c r="D452" s="12" t="s">
        <v>223</v>
      </c>
      <c r="E452" s="12">
        <v>12</v>
      </c>
      <c r="F452" s="12">
        <v>6.75</v>
      </c>
    </row>
    <row r="453" spans="1:6" ht="14.25" x14ac:dyDescent="0.2">
      <c r="A453" s="27"/>
      <c r="B453" s="12" t="s">
        <v>210</v>
      </c>
      <c r="C453" s="12" t="s">
        <v>28</v>
      </c>
      <c r="D453" s="12" t="s">
        <v>223</v>
      </c>
      <c r="E453" s="12">
        <v>13</v>
      </c>
      <c r="F453" s="12">
        <v>9.6153846153846203</v>
      </c>
    </row>
    <row r="454" spans="1:6" ht="14.25" x14ac:dyDescent="0.2">
      <c r="A454" s="26" t="s">
        <v>299</v>
      </c>
      <c r="B454" s="16" t="s">
        <v>27</v>
      </c>
      <c r="C454" s="16" t="s">
        <v>28</v>
      </c>
      <c r="D454" s="16" t="s">
        <v>223</v>
      </c>
      <c r="E454" s="16">
        <v>22</v>
      </c>
      <c r="F454" s="16">
        <v>6.9090909090909101</v>
      </c>
    </row>
    <row r="455" spans="1:6" ht="14.25" x14ac:dyDescent="0.2">
      <c r="A455" s="26"/>
      <c r="B455" s="16" t="s">
        <v>29</v>
      </c>
      <c r="C455" s="16" t="s">
        <v>28</v>
      </c>
      <c r="D455" s="16" t="s">
        <v>223</v>
      </c>
      <c r="E455" s="16">
        <v>28</v>
      </c>
      <c r="F455" s="16">
        <v>8.3214285714285694</v>
      </c>
    </row>
    <row r="456" spans="1:6" ht="14.25" x14ac:dyDescent="0.2">
      <c r="A456" s="26"/>
      <c r="B456" s="16" t="s">
        <v>212</v>
      </c>
      <c r="C456" s="16" t="s">
        <v>28</v>
      </c>
      <c r="D456" s="16" t="s">
        <v>223</v>
      </c>
      <c r="E456" s="16">
        <v>20</v>
      </c>
      <c r="F456" s="16">
        <v>3.2777777777777799</v>
      </c>
    </row>
    <row r="457" spans="1:6" ht="14.25" x14ac:dyDescent="0.2">
      <c r="A457" s="26"/>
      <c r="B457" s="16" t="s">
        <v>213</v>
      </c>
      <c r="C457" s="16" t="s">
        <v>28</v>
      </c>
      <c r="D457" s="16" t="s">
        <v>223</v>
      </c>
      <c r="E457" s="16">
        <v>1</v>
      </c>
      <c r="F457" s="16"/>
    </row>
    <row r="458" spans="1:6" ht="14.25" x14ac:dyDescent="0.2">
      <c r="A458" s="27" t="s">
        <v>300</v>
      </c>
      <c r="B458" s="12" t="s">
        <v>301</v>
      </c>
      <c r="C458" s="12" t="s">
        <v>28</v>
      </c>
      <c r="D458" s="12" t="s">
        <v>223</v>
      </c>
      <c r="E458" s="12">
        <v>31</v>
      </c>
      <c r="F458" s="12">
        <v>7.2580645161290303</v>
      </c>
    </row>
    <row r="459" spans="1:6" ht="14.25" x14ac:dyDescent="0.2">
      <c r="A459" s="27"/>
      <c r="B459" s="12" t="s">
        <v>302</v>
      </c>
      <c r="C459" s="12" t="s">
        <v>28</v>
      </c>
      <c r="D459" s="12" t="s">
        <v>223</v>
      </c>
      <c r="E459" s="12">
        <v>31</v>
      </c>
      <c r="F459" s="12">
        <v>6.5806451612903203</v>
      </c>
    </row>
    <row r="460" spans="1:6" ht="14.25" x14ac:dyDescent="0.2">
      <c r="A460" s="27"/>
      <c r="B460" s="12" t="s">
        <v>303</v>
      </c>
      <c r="C460" s="12" t="s">
        <v>28</v>
      </c>
      <c r="D460" s="12" t="s">
        <v>223</v>
      </c>
      <c r="E460" s="12">
        <v>29</v>
      </c>
      <c r="F460" s="12">
        <v>7.7931034482758603</v>
      </c>
    </row>
    <row r="461" spans="1:6" ht="14.25" x14ac:dyDescent="0.2">
      <c r="A461" s="27"/>
      <c r="B461" s="12" t="s">
        <v>27</v>
      </c>
      <c r="C461" s="12" t="s">
        <v>28</v>
      </c>
      <c r="D461" s="12" t="s">
        <v>223</v>
      </c>
      <c r="E461" s="12">
        <v>29</v>
      </c>
      <c r="F461" s="12">
        <v>9.1379310344827598</v>
      </c>
    </row>
    <row r="462" spans="1:6" ht="14.25" x14ac:dyDescent="0.2">
      <c r="A462" s="27"/>
      <c r="B462" s="12" t="s">
        <v>29</v>
      </c>
      <c r="C462" s="12" t="s">
        <v>28</v>
      </c>
      <c r="D462" s="12" t="s">
        <v>223</v>
      </c>
      <c r="E462" s="12">
        <v>11</v>
      </c>
      <c r="F462" s="12">
        <v>7.2727272727272698</v>
      </c>
    </row>
    <row r="463" spans="1:6" ht="14.25" x14ac:dyDescent="0.2">
      <c r="A463" s="26" t="s">
        <v>304</v>
      </c>
      <c r="B463" s="16" t="s">
        <v>27</v>
      </c>
      <c r="C463" s="16" t="s">
        <v>28</v>
      </c>
      <c r="D463" s="16" t="s">
        <v>223</v>
      </c>
      <c r="E463" s="16">
        <v>37</v>
      </c>
      <c r="F463" s="16">
        <v>8.1891891891891895</v>
      </c>
    </row>
    <row r="464" spans="1:6" ht="14.25" x14ac:dyDescent="0.2">
      <c r="A464" s="26"/>
      <c r="B464" s="16" t="s">
        <v>29</v>
      </c>
      <c r="C464" s="16" t="s">
        <v>28</v>
      </c>
      <c r="D464" s="16" t="s">
        <v>223</v>
      </c>
      <c r="E464" s="16">
        <v>6</v>
      </c>
      <c r="F464" s="16">
        <v>8</v>
      </c>
    </row>
    <row r="465" spans="1:6" ht="14.25" x14ac:dyDescent="0.2">
      <c r="A465" s="26"/>
      <c r="B465" s="16" t="s">
        <v>30</v>
      </c>
      <c r="C465" s="16" t="s">
        <v>28</v>
      </c>
      <c r="D465" s="16" t="s">
        <v>223</v>
      </c>
      <c r="E465" s="16">
        <v>55</v>
      </c>
      <c r="F465" s="16">
        <v>6.9</v>
      </c>
    </row>
    <row r="466" spans="1:6" ht="14.25" x14ac:dyDescent="0.2">
      <c r="A466" s="26"/>
      <c r="B466" s="16" t="s">
        <v>31</v>
      </c>
      <c r="C466" s="16" t="s">
        <v>28</v>
      </c>
      <c r="D466" s="16" t="s">
        <v>223</v>
      </c>
      <c r="E466" s="16">
        <v>48</v>
      </c>
      <c r="F466" s="16">
        <v>9.1458333333333304</v>
      </c>
    </row>
    <row r="467" spans="1:6" ht="14.25" x14ac:dyDescent="0.2">
      <c r="A467" s="26"/>
      <c r="B467" s="16" t="s">
        <v>224</v>
      </c>
      <c r="C467" s="16" t="s">
        <v>28</v>
      </c>
      <c r="D467" s="16" t="s">
        <v>223</v>
      </c>
      <c r="E467" s="16">
        <v>47</v>
      </c>
      <c r="F467" s="16">
        <v>8.68085106382979</v>
      </c>
    </row>
    <row r="468" spans="1:6" ht="14.25" x14ac:dyDescent="0.2">
      <c r="A468" s="27" t="s">
        <v>11</v>
      </c>
      <c r="B468" s="12" t="s">
        <v>27</v>
      </c>
      <c r="C468" s="12" t="s">
        <v>28</v>
      </c>
      <c r="D468" s="12" t="s">
        <v>223</v>
      </c>
      <c r="E468" s="12">
        <v>13</v>
      </c>
      <c r="F468" s="12">
        <v>7.9230769230769198</v>
      </c>
    </row>
    <row r="469" spans="1:6" ht="14.25" x14ac:dyDescent="0.2">
      <c r="A469" s="27"/>
      <c r="B469" s="12" t="s">
        <v>29</v>
      </c>
      <c r="C469" s="12" t="s">
        <v>28</v>
      </c>
      <c r="D469" s="12" t="s">
        <v>223</v>
      </c>
      <c r="E469" s="12">
        <v>8</v>
      </c>
      <c r="F469" s="12">
        <v>12</v>
      </c>
    </row>
    <row r="470" spans="1:6" ht="14.25" x14ac:dyDescent="0.2">
      <c r="A470" s="27"/>
      <c r="B470" s="12" t="s">
        <v>193</v>
      </c>
      <c r="C470" s="12" t="s">
        <v>28</v>
      </c>
      <c r="D470" s="12" t="s">
        <v>223</v>
      </c>
      <c r="E470" s="12">
        <v>2</v>
      </c>
      <c r="F470" s="12">
        <v>1</v>
      </c>
    </row>
    <row r="471" spans="1:6" ht="14.25" x14ac:dyDescent="0.2">
      <c r="A471" s="27"/>
      <c r="B471" s="12" t="s">
        <v>296</v>
      </c>
      <c r="C471" s="12" t="s">
        <v>28</v>
      </c>
      <c r="D471" s="12" t="s">
        <v>223</v>
      </c>
      <c r="E471" s="12">
        <v>23</v>
      </c>
      <c r="F471" s="12">
        <v>9.6086956521739104</v>
      </c>
    </row>
    <row r="472" spans="1:6" ht="14.25" x14ac:dyDescent="0.2">
      <c r="A472" s="27"/>
      <c r="B472" s="12" t="s">
        <v>194</v>
      </c>
      <c r="C472" s="12" t="s">
        <v>28</v>
      </c>
      <c r="D472" s="12" t="s">
        <v>223</v>
      </c>
      <c r="E472" s="12">
        <v>3</v>
      </c>
      <c r="F472" s="12">
        <v>1</v>
      </c>
    </row>
    <row r="473" spans="1:6" ht="14.25" x14ac:dyDescent="0.2">
      <c r="A473" s="27"/>
      <c r="B473" s="12" t="s">
        <v>195</v>
      </c>
      <c r="C473" s="12" t="s">
        <v>28</v>
      </c>
      <c r="D473" s="12" t="s">
        <v>223</v>
      </c>
      <c r="E473" s="12">
        <v>23</v>
      </c>
      <c r="F473" s="12">
        <v>7.4347826086956497</v>
      </c>
    </row>
    <row r="474" spans="1:6" ht="14.25" x14ac:dyDescent="0.2">
      <c r="A474" s="27"/>
      <c r="B474" s="12" t="s">
        <v>196</v>
      </c>
      <c r="C474" s="12" t="s">
        <v>28</v>
      </c>
      <c r="D474" s="12" t="s">
        <v>223</v>
      </c>
      <c r="E474" s="12">
        <v>13</v>
      </c>
      <c r="F474" s="12">
        <v>10.153846153846199</v>
      </c>
    </row>
    <row r="475" spans="1:6" ht="14.25" x14ac:dyDescent="0.2">
      <c r="A475" s="27"/>
      <c r="B475" s="12" t="s">
        <v>197</v>
      </c>
      <c r="C475" s="12" t="s">
        <v>28</v>
      </c>
      <c r="D475" s="12" t="s">
        <v>223</v>
      </c>
      <c r="E475" s="12">
        <v>23</v>
      </c>
      <c r="F475" s="12">
        <v>7.9130434782608701</v>
      </c>
    </row>
    <row r="476" spans="1:6" ht="14.25" x14ac:dyDescent="0.2">
      <c r="A476" s="27"/>
      <c r="B476" s="12" t="s">
        <v>297</v>
      </c>
      <c r="C476" s="12" t="s">
        <v>28</v>
      </c>
      <c r="D476" s="12" t="s">
        <v>223</v>
      </c>
      <c r="E476" s="12">
        <v>23</v>
      </c>
      <c r="F476" s="12">
        <v>7.1304347826086998</v>
      </c>
    </row>
    <row r="477" spans="1:6" ht="14.25" x14ac:dyDescent="0.2">
      <c r="A477" s="27"/>
      <c r="B477" s="12" t="s">
        <v>198</v>
      </c>
      <c r="C477" s="12" t="s">
        <v>28</v>
      </c>
      <c r="D477" s="12" t="s">
        <v>223</v>
      </c>
      <c r="E477" s="12">
        <v>1</v>
      </c>
      <c r="F477" s="12"/>
    </row>
    <row r="478" spans="1:6" ht="14.25" x14ac:dyDescent="0.2">
      <c r="A478" s="26" t="s">
        <v>12</v>
      </c>
      <c r="B478" s="16" t="s">
        <v>27</v>
      </c>
      <c r="C478" s="16" t="s">
        <v>28</v>
      </c>
      <c r="D478" s="16" t="s">
        <v>223</v>
      </c>
      <c r="E478" s="16">
        <v>110</v>
      </c>
      <c r="F478" s="16">
        <v>9.4272727272727295</v>
      </c>
    </row>
    <row r="479" spans="1:6" ht="14.25" x14ac:dyDescent="0.2">
      <c r="A479" s="26"/>
      <c r="B479" s="16" t="s">
        <v>200</v>
      </c>
      <c r="C479" s="16" t="s">
        <v>28</v>
      </c>
      <c r="D479" s="16" t="s">
        <v>223</v>
      </c>
      <c r="E479" s="16">
        <v>114</v>
      </c>
      <c r="F479" s="16">
        <v>5.29824561403509</v>
      </c>
    </row>
    <row r="480" spans="1:6" ht="14.25" x14ac:dyDescent="0.2">
      <c r="A480" s="26"/>
      <c r="B480" s="16" t="s">
        <v>29</v>
      </c>
      <c r="C480" s="16" t="s">
        <v>28</v>
      </c>
      <c r="D480" s="16" t="s">
        <v>223</v>
      </c>
      <c r="E480" s="16">
        <v>132</v>
      </c>
      <c r="F480" s="16">
        <v>8.7196969696969706</v>
      </c>
    </row>
    <row r="481" spans="1:6" ht="14.25" x14ac:dyDescent="0.2">
      <c r="A481" s="26"/>
      <c r="B481" s="16" t="s">
        <v>201</v>
      </c>
      <c r="C481" s="16" t="s">
        <v>28</v>
      </c>
      <c r="D481" s="16" t="s">
        <v>223</v>
      </c>
      <c r="E481" s="16">
        <v>69</v>
      </c>
      <c r="F481" s="16">
        <v>5.5652173913043503</v>
      </c>
    </row>
    <row r="482" spans="1:6" ht="14.25" x14ac:dyDescent="0.2">
      <c r="A482" s="26"/>
      <c r="B482" s="16" t="s">
        <v>202</v>
      </c>
      <c r="C482" s="16" t="s">
        <v>28</v>
      </c>
      <c r="D482" s="16" t="s">
        <v>223</v>
      </c>
      <c r="E482" s="16">
        <v>61</v>
      </c>
      <c r="F482" s="16">
        <v>8.2131147540983598</v>
      </c>
    </row>
    <row r="483" spans="1:6" ht="14.25" x14ac:dyDescent="0.2">
      <c r="A483" s="26"/>
      <c r="B483" s="16" t="s">
        <v>203</v>
      </c>
      <c r="C483" s="16" t="s">
        <v>28</v>
      </c>
      <c r="D483" s="16" t="s">
        <v>223</v>
      </c>
      <c r="E483" s="16">
        <v>64</v>
      </c>
      <c r="F483" s="16">
        <v>7.671875</v>
      </c>
    </row>
    <row r="484" spans="1:6" ht="14.25" x14ac:dyDescent="0.2">
      <c r="A484" s="26"/>
      <c r="B484" s="16" t="s">
        <v>204</v>
      </c>
      <c r="C484" s="16" t="s">
        <v>28</v>
      </c>
      <c r="D484" s="16" t="s">
        <v>223</v>
      </c>
      <c r="E484" s="16">
        <v>62</v>
      </c>
      <c r="F484" s="16">
        <v>9.2258064516129004</v>
      </c>
    </row>
    <row r="485" spans="1:6" ht="14.25" x14ac:dyDescent="0.2">
      <c r="A485" s="26"/>
      <c r="B485" s="16" t="s">
        <v>205</v>
      </c>
      <c r="C485" s="16" t="s">
        <v>28</v>
      </c>
      <c r="D485" s="16" t="s">
        <v>223</v>
      </c>
      <c r="E485" s="16">
        <v>29</v>
      </c>
      <c r="F485" s="16">
        <v>10.7931034482759</v>
      </c>
    </row>
    <row r="486" spans="1:6" ht="14.25" x14ac:dyDescent="0.2">
      <c r="A486" s="26"/>
      <c r="B486" s="16" t="s">
        <v>206</v>
      </c>
      <c r="C486" s="16" t="s">
        <v>28</v>
      </c>
      <c r="D486" s="16" t="s">
        <v>223</v>
      </c>
      <c r="E486" s="16">
        <v>29</v>
      </c>
      <c r="F486" s="16">
        <v>9.5862068965517206</v>
      </c>
    </row>
    <row r="487" spans="1:6" ht="14.25" x14ac:dyDescent="0.2">
      <c r="A487" s="26"/>
      <c r="B487" s="16" t="s">
        <v>207</v>
      </c>
      <c r="C487" s="16" t="s">
        <v>28</v>
      </c>
      <c r="D487" s="16" t="s">
        <v>223</v>
      </c>
      <c r="E487" s="16">
        <v>26</v>
      </c>
      <c r="F487" s="16">
        <v>6.7692307692307701</v>
      </c>
    </row>
    <row r="488" spans="1:6" ht="14.25" x14ac:dyDescent="0.2">
      <c r="A488" s="26"/>
      <c r="B488" s="16" t="s">
        <v>208</v>
      </c>
      <c r="C488" s="16" t="s">
        <v>28</v>
      </c>
      <c r="D488" s="16" t="s">
        <v>223</v>
      </c>
      <c r="E488" s="16">
        <v>25</v>
      </c>
      <c r="F488" s="16">
        <v>10.52</v>
      </c>
    </row>
    <row r="489" spans="1:6" ht="14.25" x14ac:dyDescent="0.2">
      <c r="A489" s="26"/>
      <c r="B489" s="16" t="s">
        <v>209</v>
      </c>
      <c r="C489" s="16" t="s">
        <v>28</v>
      </c>
      <c r="D489" s="16" t="s">
        <v>223</v>
      </c>
      <c r="E489" s="16">
        <v>7</v>
      </c>
      <c r="F489" s="16">
        <v>8.4285714285714306</v>
      </c>
    </row>
    <row r="490" spans="1:6" ht="14.25" x14ac:dyDescent="0.2">
      <c r="A490" s="26"/>
      <c r="B490" s="16" t="s">
        <v>210</v>
      </c>
      <c r="C490" s="16" t="s">
        <v>28</v>
      </c>
      <c r="D490" s="16" t="s">
        <v>223</v>
      </c>
      <c r="E490" s="16">
        <v>7</v>
      </c>
      <c r="F490" s="16">
        <v>10.4285714285714</v>
      </c>
    </row>
    <row r="491" spans="1:6" ht="14.25" x14ac:dyDescent="0.2">
      <c r="A491" s="27" t="s">
        <v>13</v>
      </c>
      <c r="B491" s="12" t="s">
        <v>27</v>
      </c>
      <c r="C491" s="12" t="s">
        <v>28</v>
      </c>
      <c r="D491" s="12" t="s">
        <v>223</v>
      </c>
      <c r="E491" s="12">
        <v>31</v>
      </c>
      <c r="F491" s="12">
        <v>8.5161290322580605</v>
      </c>
    </row>
    <row r="492" spans="1:6" ht="14.25" x14ac:dyDescent="0.2">
      <c r="A492" s="27"/>
      <c r="B492" s="12" t="s">
        <v>29</v>
      </c>
      <c r="C492" s="12" t="s">
        <v>28</v>
      </c>
      <c r="D492" s="12" t="s">
        <v>223</v>
      </c>
      <c r="E492" s="12">
        <v>34</v>
      </c>
      <c r="F492" s="12">
        <v>9.2647058823529402</v>
      </c>
    </row>
    <row r="493" spans="1:6" ht="14.25" x14ac:dyDescent="0.2">
      <c r="A493" s="27"/>
      <c r="B493" s="12" t="s">
        <v>212</v>
      </c>
      <c r="C493" s="12" t="s">
        <v>28</v>
      </c>
      <c r="D493" s="12" t="s">
        <v>223</v>
      </c>
      <c r="E493" s="12">
        <v>34</v>
      </c>
      <c r="F493" s="12">
        <v>7.2580645161290303</v>
      </c>
    </row>
    <row r="494" spans="1:6" ht="14.25" x14ac:dyDescent="0.2">
      <c r="A494" s="27"/>
      <c r="B494" s="12" t="s">
        <v>213</v>
      </c>
      <c r="C494" s="12" t="s">
        <v>28</v>
      </c>
      <c r="D494" s="12" t="s">
        <v>223</v>
      </c>
      <c r="E494" s="12">
        <v>4</v>
      </c>
      <c r="F494" s="12">
        <v>3.5</v>
      </c>
    </row>
    <row r="495" spans="1:6" ht="14.25" x14ac:dyDescent="0.2">
      <c r="A495" s="26" t="s">
        <v>14</v>
      </c>
      <c r="B495" s="16" t="s">
        <v>301</v>
      </c>
      <c r="C495" s="16" t="s">
        <v>28</v>
      </c>
      <c r="D495" s="16" t="s">
        <v>223</v>
      </c>
      <c r="E495" s="16">
        <v>39</v>
      </c>
      <c r="F495" s="16">
        <v>7.3846153846153904</v>
      </c>
    </row>
    <row r="496" spans="1:6" ht="14.25" x14ac:dyDescent="0.2">
      <c r="A496" s="26"/>
      <c r="B496" s="16" t="s">
        <v>302</v>
      </c>
      <c r="C496" s="16" t="s">
        <v>28</v>
      </c>
      <c r="D496" s="16" t="s">
        <v>223</v>
      </c>
      <c r="E496" s="16">
        <v>39</v>
      </c>
      <c r="F496" s="16">
        <v>8.9743589743589691</v>
      </c>
    </row>
    <row r="497" spans="1:6" ht="14.25" x14ac:dyDescent="0.2">
      <c r="A497" s="26"/>
      <c r="B497" s="16" t="s">
        <v>303</v>
      </c>
      <c r="C497" s="16" t="s">
        <v>28</v>
      </c>
      <c r="D497" s="16" t="s">
        <v>223</v>
      </c>
      <c r="E497" s="16">
        <v>38</v>
      </c>
      <c r="F497" s="16">
        <v>7.7368421052631602</v>
      </c>
    </row>
    <row r="498" spans="1:6" ht="14.25" x14ac:dyDescent="0.2">
      <c r="A498" s="26"/>
      <c r="B498" s="16" t="s">
        <v>27</v>
      </c>
      <c r="C498" s="16" t="s">
        <v>28</v>
      </c>
      <c r="D498" s="16" t="s">
        <v>223</v>
      </c>
      <c r="E498" s="16">
        <v>26</v>
      </c>
      <c r="F498" s="16">
        <v>7.7307692307692299</v>
      </c>
    </row>
    <row r="499" spans="1:6" ht="14.25" x14ac:dyDescent="0.2">
      <c r="A499" s="26"/>
      <c r="B499" s="16" t="s">
        <v>29</v>
      </c>
      <c r="C499" s="16" t="s">
        <v>28</v>
      </c>
      <c r="D499" s="16" t="s">
        <v>223</v>
      </c>
      <c r="E499" s="16">
        <v>56</v>
      </c>
      <c r="F499" s="16">
        <v>8.96428571428571</v>
      </c>
    </row>
    <row r="500" spans="1:6" ht="14.25" x14ac:dyDescent="0.2">
      <c r="A500" s="27" t="s">
        <v>305</v>
      </c>
      <c r="B500" s="12" t="s">
        <v>34</v>
      </c>
      <c r="C500" s="12" t="s">
        <v>28</v>
      </c>
      <c r="D500" s="12" t="s">
        <v>223</v>
      </c>
      <c r="E500" s="12">
        <v>32</v>
      </c>
      <c r="F500" s="12">
        <v>5.71875</v>
      </c>
    </row>
    <row r="501" spans="1:6" ht="14.25" x14ac:dyDescent="0.2">
      <c r="A501" s="27"/>
      <c r="B501" s="12" t="s">
        <v>104</v>
      </c>
      <c r="C501" s="12" t="s">
        <v>28</v>
      </c>
      <c r="D501" s="12" t="s">
        <v>223</v>
      </c>
      <c r="E501" s="12">
        <v>50</v>
      </c>
      <c r="F501" s="12">
        <v>4.4390243902439002</v>
      </c>
    </row>
    <row r="502" spans="1:6" ht="14.25" x14ac:dyDescent="0.2">
      <c r="A502" s="27"/>
      <c r="B502" s="12" t="s">
        <v>35</v>
      </c>
      <c r="C502" s="12" t="s">
        <v>28</v>
      </c>
      <c r="D502" s="12" t="s">
        <v>223</v>
      </c>
      <c r="E502" s="12">
        <v>5</v>
      </c>
      <c r="F502" s="12"/>
    </row>
    <row r="503" spans="1:6" ht="14.25" x14ac:dyDescent="0.2">
      <c r="A503" s="27"/>
      <c r="B503" s="12" t="s">
        <v>105</v>
      </c>
      <c r="C503" s="12" t="s">
        <v>28</v>
      </c>
      <c r="D503" s="12" t="s">
        <v>223</v>
      </c>
      <c r="E503" s="12">
        <v>1</v>
      </c>
      <c r="F503" s="12"/>
    </row>
    <row r="504" spans="1:6" ht="14.25" x14ac:dyDescent="0.2">
      <c r="A504" s="27"/>
      <c r="B504" s="12" t="s">
        <v>107</v>
      </c>
      <c r="C504" s="12" t="s">
        <v>28</v>
      </c>
      <c r="D504" s="12" t="s">
        <v>223</v>
      </c>
      <c r="E504" s="12">
        <v>1</v>
      </c>
      <c r="F504" s="12"/>
    </row>
    <row r="505" spans="1:6" ht="14.25" x14ac:dyDescent="0.2">
      <c r="A505" s="27"/>
      <c r="B505" s="12" t="s">
        <v>108</v>
      </c>
      <c r="C505" s="12" t="s">
        <v>28</v>
      </c>
      <c r="D505" s="12" t="s">
        <v>223</v>
      </c>
      <c r="E505" s="12">
        <v>25</v>
      </c>
      <c r="F505" s="12">
        <v>6.8</v>
      </c>
    </row>
    <row r="506" spans="1:6" ht="14.25" x14ac:dyDescent="0.2">
      <c r="A506" s="27"/>
      <c r="B506" s="12" t="s">
        <v>109</v>
      </c>
      <c r="C506" s="12" t="s">
        <v>28</v>
      </c>
      <c r="D506" s="12" t="s">
        <v>223</v>
      </c>
      <c r="E506" s="12">
        <v>24</v>
      </c>
      <c r="F506" s="12">
        <v>5.75</v>
      </c>
    </row>
    <row r="507" spans="1:6" ht="14.25" x14ac:dyDescent="0.2">
      <c r="A507" s="27"/>
      <c r="B507" s="12" t="s">
        <v>111</v>
      </c>
      <c r="C507" s="12" t="s">
        <v>28</v>
      </c>
      <c r="D507" s="12" t="s">
        <v>223</v>
      </c>
      <c r="E507" s="12">
        <v>3</v>
      </c>
      <c r="F507" s="12"/>
    </row>
    <row r="508" spans="1:6" ht="14.25" x14ac:dyDescent="0.2">
      <c r="A508" s="27"/>
      <c r="B508" s="12" t="s">
        <v>114</v>
      </c>
      <c r="C508" s="12" t="s">
        <v>28</v>
      </c>
      <c r="D508" s="12" t="s">
        <v>223</v>
      </c>
      <c r="E508" s="12">
        <v>4</v>
      </c>
      <c r="F508" s="12"/>
    </row>
    <row r="509" spans="1:6" ht="14.25" x14ac:dyDescent="0.2">
      <c r="A509" s="27"/>
      <c r="B509" s="12" t="s">
        <v>115</v>
      </c>
      <c r="C509" s="12" t="s">
        <v>28</v>
      </c>
      <c r="D509" s="12" t="s">
        <v>223</v>
      </c>
      <c r="E509" s="12">
        <v>14</v>
      </c>
      <c r="F509" s="12">
        <v>4.5</v>
      </c>
    </row>
    <row r="510" spans="1:6" ht="14.25" x14ac:dyDescent="0.2">
      <c r="A510" s="27"/>
      <c r="B510" s="12" t="s">
        <v>116</v>
      </c>
      <c r="C510" s="12" t="s">
        <v>28</v>
      </c>
      <c r="D510" s="12" t="s">
        <v>223</v>
      </c>
      <c r="E510" s="12">
        <v>51</v>
      </c>
      <c r="F510" s="12">
        <v>6.2549019607843102</v>
      </c>
    </row>
    <row r="511" spans="1:6" ht="14.25" x14ac:dyDescent="0.2">
      <c r="A511" s="27"/>
      <c r="B511" s="12" t="s">
        <v>118</v>
      </c>
      <c r="C511" s="12" t="s">
        <v>28</v>
      </c>
      <c r="D511" s="12" t="s">
        <v>223</v>
      </c>
      <c r="E511" s="12">
        <v>1</v>
      </c>
      <c r="F511" s="12"/>
    </row>
    <row r="512" spans="1:6" ht="14.25" x14ac:dyDescent="0.2">
      <c r="A512" s="27"/>
      <c r="B512" s="12" t="s">
        <v>249</v>
      </c>
      <c r="C512" s="12" t="s">
        <v>28</v>
      </c>
      <c r="D512" s="12" t="s">
        <v>223</v>
      </c>
      <c r="E512" s="12">
        <v>1</v>
      </c>
      <c r="F512" s="12"/>
    </row>
    <row r="513" spans="1:6" ht="14.25" x14ac:dyDescent="0.2">
      <c r="A513" s="27"/>
      <c r="B513" s="12" t="s">
        <v>250</v>
      </c>
      <c r="C513" s="12" t="s">
        <v>28</v>
      </c>
      <c r="D513" s="12" t="s">
        <v>223</v>
      </c>
      <c r="E513" s="12">
        <v>23</v>
      </c>
      <c r="F513" s="12">
        <v>10.173913043478301</v>
      </c>
    </row>
    <row r="514" spans="1:6" ht="14.25" x14ac:dyDescent="0.2">
      <c r="A514" s="27"/>
      <c r="B514" s="12" t="s">
        <v>226</v>
      </c>
      <c r="C514" s="12" t="s">
        <v>28</v>
      </c>
      <c r="D514" s="12" t="s">
        <v>223</v>
      </c>
      <c r="E514" s="12">
        <v>1</v>
      </c>
      <c r="F514" s="12"/>
    </row>
    <row r="515" spans="1:6" ht="14.25" x14ac:dyDescent="0.2">
      <c r="A515" s="27"/>
      <c r="B515" s="12" t="s">
        <v>251</v>
      </c>
      <c r="C515" s="12" t="s">
        <v>28</v>
      </c>
      <c r="D515" s="12" t="s">
        <v>223</v>
      </c>
      <c r="E515" s="12">
        <v>63</v>
      </c>
      <c r="F515" s="12">
        <v>5.3174603174603199</v>
      </c>
    </row>
    <row r="516" spans="1:6" ht="14.25" x14ac:dyDescent="0.2">
      <c r="A516" s="27"/>
      <c r="B516" s="12" t="s">
        <v>252</v>
      </c>
      <c r="C516" s="12" t="s">
        <v>28</v>
      </c>
      <c r="D516" s="12" t="s">
        <v>223</v>
      </c>
      <c r="E516" s="12">
        <v>63</v>
      </c>
      <c r="F516" s="12">
        <v>7.8095238095238102</v>
      </c>
    </row>
    <row r="517" spans="1:6" ht="14.25" x14ac:dyDescent="0.2">
      <c r="A517" s="27"/>
      <c r="B517" s="12" t="s">
        <v>253</v>
      </c>
      <c r="C517" s="12" t="s">
        <v>28</v>
      </c>
      <c r="D517" s="12" t="s">
        <v>223</v>
      </c>
      <c r="E517" s="12">
        <v>63</v>
      </c>
      <c r="F517" s="12">
        <v>5.1111111111111098</v>
      </c>
    </row>
    <row r="518" spans="1:6" ht="14.25" x14ac:dyDescent="0.2">
      <c r="A518" s="27"/>
      <c r="B518" s="12" t="s">
        <v>254</v>
      </c>
      <c r="C518" s="12" t="s">
        <v>28</v>
      </c>
      <c r="D518" s="12" t="s">
        <v>223</v>
      </c>
      <c r="E518" s="12">
        <v>60</v>
      </c>
      <c r="F518" s="12">
        <v>7.55</v>
      </c>
    </row>
    <row r="519" spans="1:6" ht="14.25" x14ac:dyDescent="0.2">
      <c r="A519" s="27"/>
      <c r="B519" s="12" t="s">
        <v>256</v>
      </c>
      <c r="C519" s="12" t="s">
        <v>28</v>
      </c>
      <c r="D519" s="12" t="s">
        <v>223</v>
      </c>
      <c r="E519" s="12">
        <v>1</v>
      </c>
      <c r="F519" s="12"/>
    </row>
    <row r="520" spans="1:6" ht="14.25" x14ac:dyDescent="0.2">
      <c r="A520" s="27"/>
      <c r="B520" s="12" t="s">
        <v>257</v>
      </c>
      <c r="C520" s="12" t="s">
        <v>28</v>
      </c>
      <c r="D520" s="12" t="s">
        <v>223</v>
      </c>
      <c r="E520" s="12">
        <v>1</v>
      </c>
      <c r="F520" s="12"/>
    </row>
    <row r="521" spans="1:6" ht="14.25" x14ac:dyDescent="0.2">
      <c r="A521" s="27"/>
      <c r="B521" s="12" t="s">
        <v>241</v>
      </c>
      <c r="C521" s="12" t="s">
        <v>28</v>
      </c>
      <c r="D521" s="12" t="s">
        <v>223</v>
      </c>
      <c r="E521" s="12">
        <v>5</v>
      </c>
      <c r="F521" s="12"/>
    </row>
    <row r="522" spans="1:6" ht="14.25" x14ac:dyDescent="0.2">
      <c r="A522" s="27"/>
      <c r="B522" s="12" t="s">
        <v>119</v>
      </c>
      <c r="C522" s="12" t="s">
        <v>28</v>
      </c>
      <c r="D522" s="12" t="s">
        <v>223</v>
      </c>
      <c r="E522" s="12">
        <v>32</v>
      </c>
      <c r="F522" s="12">
        <v>5.5</v>
      </c>
    </row>
    <row r="523" spans="1:6" ht="14.25" x14ac:dyDescent="0.2">
      <c r="A523" s="27"/>
      <c r="B523" s="12" t="s">
        <v>267</v>
      </c>
      <c r="C523" s="12" t="s">
        <v>28</v>
      </c>
      <c r="D523" s="12" t="s">
        <v>223</v>
      </c>
      <c r="E523" s="12">
        <v>3</v>
      </c>
      <c r="F523" s="12"/>
    </row>
    <row r="524" spans="1:6" ht="14.25" x14ac:dyDescent="0.2">
      <c r="A524" s="27"/>
      <c r="B524" s="12" t="s">
        <v>258</v>
      </c>
      <c r="C524" s="12" t="s">
        <v>28</v>
      </c>
      <c r="D524" s="12" t="s">
        <v>223</v>
      </c>
      <c r="E524" s="12">
        <v>1</v>
      </c>
      <c r="F524" s="12"/>
    </row>
    <row r="525" spans="1:6" ht="14.25" x14ac:dyDescent="0.2">
      <c r="A525" s="27"/>
      <c r="B525" s="12" t="s">
        <v>259</v>
      </c>
      <c r="C525" s="12" t="s">
        <v>28</v>
      </c>
      <c r="D525" s="12" t="s">
        <v>223</v>
      </c>
      <c r="E525" s="12">
        <v>9</v>
      </c>
      <c r="F525" s="12">
        <v>8.2222222222222197</v>
      </c>
    </row>
    <row r="526" spans="1:6" ht="14.25" x14ac:dyDescent="0.2">
      <c r="A526" s="27"/>
      <c r="B526" s="12" t="s">
        <v>120</v>
      </c>
      <c r="C526" s="12" t="s">
        <v>28</v>
      </c>
      <c r="D526" s="12" t="s">
        <v>223</v>
      </c>
      <c r="E526" s="12">
        <v>6</v>
      </c>
      <c r="F526" s="12">
        <v>7</v>
      </c>
    </row>
    <row r="527" spans="1:6" ht="14.25" x14ac:dyDescent="0.2">
      <c r="A527" s="27"/>
      <c r="B527" s="12" t="s">
        <v>260</v>
      </c>
      <c r="C527" s="12" t="s">
        <v>28</v>
      </c>
      <c r="D527" s="12" t="s">
        <v>223</v>
      </c>
      <c r="E527" s="12">
        <v>1</v>
      </c>
      <c r="F527" s="12"/>
    </row>
    <row r="528" spans="1:6" ht="14.25" x14ac:dyDescent="0.2">
      <c r="A528" s="27"/>
      <c r="B528" s="12" t="s">
        <v>261</v>
      </c>
      <c r="C528" s="12" t="s">
        <v>28</v>
      </c>
      <c r="D528" s="12" t="s">
        <v>223</v>
      </c>
      <c r="E528" s="12">
        <v>3</v>
      </c>
      <c r="F528" s="12"/>
    </row>
  </sheetData>
  <mergeCells count="2">
    <mergeCell ref="A1:F1"/>
    <mergeCell ref="A219:F219"/>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5"/>
  <sheetViews>
    <sheetView topLeftCell="A259" zoomScale="90" zoomScaleNormal="90" workbookViewId="0">
      <selection activeCell="A270" sqref="A270"/>
    </sheetView>
  </sheetViews>
  <sheetFormatPr defaultRowHeight="14.25" x14ac:dyDescent="0.2"/>
  <cols>
    <col min="1" max="1" width="20.625" style="30" customWidth="1"/>
    <col min="2" max="2" width="27.625" style="34" customWidth="1"/>
    <col min="3" max="3" width="10.625" style="34" bestFit="1" customWidth="1"/>
    <col min="4" max="4" width="13.625" style="34" bestFit="1" customWidth="1"/>
    <col min="5" max="5" width="11.625" style="34" customWidth="1"/>
    <col min="6" max="6" width="12.625" style="34" customWidth="1"/>
  </cols>
  <sheetData>
    <row r="1" spans="1:6" ht="15" x14ac:dyDescent="0.2">
      <c r="A1" s="60" t="s">
        <v>356</v>
      </c>
      <c r="B1" s="60"/>
      <c r="C1" s="60"/>
      <c r="D1" s="60"/>
      <c r="E1" s="60"/>
      <c r="F1" s="60"/>
    </row>
    <row r="2" spans="1:6" ht="42.75" x14ac:dyDescent="0.2">
      <c r="A2" s="52" t="s">
        <v>23</v>
      </c>
      <c r="B2" s="29" t="s">
        <v>24</v>
      </c>
      <c r="C2" s="29" t="s">
        <v>306</v>
      </c>
      <c r="D2" s="29" t="s">
        <v>222</v>
      </c>
      <c r="E2" s="29" t="s">
        <v>25</v>
      </c>
      <c r="F2" s="29" t="s">
        <v>26</v>
      </c>
    </row>
    <row r="3" spans="1:6" ht="24" x14ac:dyDescent="0.2">
      <c r="A3" s="35" t="s">
        <v>8</v>
      </c>
      <c r="B3" s="33" t="s">
        <v>27</v>
      </c>
      <c r="C3" s="33" t="s">
        <v>28</v>
      </c>
      <c r="D3" s="33" t="s">
        <v>307</v>
      </c>
      <c r="E3" s="31">
        <v>50</v>
      </c>
      <c r="F3" s="32">
        <v>8.6199999999999992</v>
      </c>
    </row>
    <row r="4" spans="1:6" x14ac:dyDescent="0.2">
      <c r="A4" s="35"/>
      <c r="B4" s="33" t="s">
        <v>29</v>
      </c>
      <c r="C4" s="33" t="s">
        <v>308</v>
      </c>
      <c r="D4" s="33" t="s">
        <v>221</v>
      </c>
      <c r="E4" s="31">
        <v>36</v>
      </c>
      <c r="F4" s="32">
        <v>9.1944444444444393</v>
      </c>
    </row>
    <row r="5" spans="1:6" x14ac:dyDescent="0.2">
      <c r="A5" s="36"/>
      <c r="B5" s="33" t="s">
        <v>30</v>
      </c>
      <c r="C5" s="33" t="s">
        <v>308</v>
      </c>
      <c r="D5" s="33" t="s">
        <v>221</v>
      </c>
      <c r="E5" s="31">
        <v>3</v>
      </c>
      <c r="F5" s="32"/>
    </row>
    <row r="6" spans="1:6" x14ac:dyDescent="0.2">
      <c r="A6" s="36"/>
      <c r="B6" s="33" t="s">
        <v>32</v>
      </c>
      <c r="C6" s="33" t="s">
        <v>308</v>
      </c>
      <c r="D6" s="33" t="s">
        <v>221</v>
      </c>
      <c r="E6" s="31">
        <v>75</v>
      </c>
      <c r="F6" s="32">
        <v>9.2133333333333294</v>
      </c>
    </row>
    <row r="7" spans="1:6" x14ac:dyDescent="0.2">
      <c r="A7" s="36"/>
      <c r="B7" s="33" t="s">
        <v>309</v>
      </c>
      <c r="C7" s="33" t="s">
        <v>308</v>
      </c>
      <c r="D7" s="33" t="s">
        <v>221</v>
      </c>
      <c r="E7" s="31">
        <v>42</v>
      </c>
      <c r="F7" s="32">
        <v>10.952380952381001</v>
      </c>
    </row>
    <row r="8" spans="1:6" x14ac:dyDescent="0.2">
      <c r="A8" s="10" t="s">
        <v>0</v>
      </c>
      <c r="B8" s="11" t="s">
        <v>34</v>
      </c>
      <c r="C8" s="11" t="s">
        <v>308</v>
      </c>
      <c r="D8" s="11" t="s">
        <v>221</v>
      </c>
      <c r="E8" s="12">
        <v>39</v>
      </c>
      <c r="F8" s="13">
        <v>8.0769230769230802</v>
      </c>
    </row>
    <row r="9" spans="1:6" x14ac:dyDescent="0.2">
      <c r="A9" s="37"/>
      <c r="B9" s="11" t="s">
        <v>35</v>
      </c>
      <c r="C9" s="11" t="s">
        <v>308</v>
      </c>
      <c r="D9" s="11" t="s">
        <v>221</v>
      </c>
      <c r="E9" s="12">
        <v>41</v>
      </c>
      <c r="F9" s="13">
        <v>7.7073170731707297</v>
      </c>
    </row>
    <row r="10" spans="1:6" x14ac:dyDescent="0.2">
      <c r="A10" s="37"/>
      <c r="B10" s="11" t="s">
        <v>310</v>
      </c>
      <c r="C10" s="11" t="s">
        <v>308</v>
      </c>
      <c r="D10" s="11" t="s">
        <v>221</v>
      </c>
      <c r="E10" s="12">
        <v>5</v>
      </c>
      <c r="F10" s="13">
        <v>4.8</v>
      </c>
    </row>
    <row r="11" spans="1:6" x14ac:dyDescent="0.2">
      <c r="A11" s="37"/>
      <c r="B11" s="11" t="s">
        <v>230</v>
      </c>
      <c r="C11" s="11" t="s">
        <v>308</v>
      </c>
      <c r="D11" s="11" t="s">
        <v>221</v>
      </c>
      <c r="E11" s="12">
        <v>5</v>
      </c>
      <c r="F11" s="13">
        <v>5.4</v>
      </c>
    </row>
    <row r="12" spans="1:6" x14ac:dyDescent="0.2">
      <c r="A12" s="37"/>
      <c r="B12" s="11" t="s">
        <v>41</v>
      </c>
      <c r="C12" s="11" t="s">
        <v>308</v>
      </c>
      <c r="D12" s="11" t="s">
        <v>221</v>
      </c>
      <c r="E12" s="12">
        <v>5</v>
      </c>
      <c r="F12" s="13">
        <v>2.8</v>
      </c>
    </row>
    <row r="13" spans="1:6" x14ac:dyDescent="0.2">
      <c r="A13" s="37"/>
      <c r="B13" s="11" t="s">
        <v>42</v>
      </c>
      <c r="C13" s="11" t="s">
        <v>308</v>
      </c>
      <c r="D13" s="11" t="s">
        <v>221</v>
      </c>
      <c r="E13" s="12">
        <v>50</v>
      </c>
      <c r="F13" s="13">
        <v>5.24</v>
      </c>
    </row>
    <row r="14" spans="1:6" x14ac:dyDescent="0.2">
      <c r="A14" s="37"/>
      <c r="B14" s="11" t="s">
        <v>311</v>
      </c>
      <c r="C14" s="11" t="s">
        <v>308</v>
      </c>
      <c r="D14" s="11" t="s">
        <v>221</v>
      </c>
      <c r="E14" s="12">
        <v>51</v>
      </c>
      <c r="F14" s="13">
        <v>7.2549019607843102</v>
      </c>
    </row>
    <row r="15" spans="1:6" x14ac:dyDescent="0.2">
      <c r="A15" s="35" t="s">
        <v>1</v>
      </c>
      <c r="B15" s="33" t="s">
        <v>34</v>
      </c>
      <c r="C15" s="33" t="s">
        <v>308</v>
      </c>
      <c r="D15" s="33" t="s">
        <v>221</v>
      </c>
      <c r="E15" s="31">
        <v>33</v>
      </c>
      <c r="F15" s="32">
        <v>7.7272727272727302</v>
      </c>
    </row>
    <row r="16" spans="1:6" x14ac:dyDescent="0.2">
      <c r="A16" s="36"/>
      <c r="B16" s="33" t="s">
        <v>35</v>
      </c>
      <c r="C16" s="33" t="s">
        <v>308</v>
      </c>
      <c r="D16" s="33" t="s">
        <v>221</v>
      </c>
      <c r="E16" s="31">
        <v>33</v>
      </c>
      <c r="F16" s="32">
        <v>11.090909090909101</v>
      </c>
    </row>
    <row r="17" spans="1:6" x14ac:dyDescent="0.2">
      <c r="A17" s="36"/>
      <c r="B17" s="33" t="s">
        <v>234</v>
      </c>
      <c r="C17" s="33" t="s">
        <v>308</v>
      </c>
      <c r="D17" s="33" t="s">
        <v>221</v>
      </c>
      <c r="E17" s="31">
        <v>50</v>
      </c>
      <c r="F17" s="32">
        <v>7.16</v>
      </c>
    </row>
    <row r="18" spans="1:6" x14ac:dyDescent="0.2">
      <c r="A18" s="36"/>
      <c r="B18" s="33" t="s">
        <v>44</v>
      </c>
      <c r="C18" s="33" t="s">
        <v>308</v>
      </c>
      <c r="D18" s="33" t="s">
        <v>221</v>
      </c>
      <c r="E18" s="31">
        <v>19</v>
      </c>
      <c r="F18" s="32">
        <v>9.1052631578947398</v>
      </c>
    </row>
    <row r="19" spans="1:6" x14ac:dyDescent="0.2">
      <c r="A19" s="36"/>
      <c r="B19" s="33" t="s">
        <v>47</v>
      </c>
      <c r="C19" s="33" t="s">
        <v>308</v>
      </c>
      <c r="D19" s="33" t="s">
        <v>221</v>
      </c>
      <c r="E19" s="31">
        <v>30</v>
      </c>
      <c r="F19" s="32">
        <v>5.7307692307692299</v>
      </c>
    </row>
    <row r="20" spans="1:6" x14ac:dyDescent="0.2">
      <c r="A20" s="36"/>
      <c r="B20" s="33" t="s">
        <v>48</v>
      </c>
      <c r="C20" s="33" t="s">
        <v>308</v>
      </c>
      <c r="D20" s="33" t="s">
        <v>221</v>
      </c>
      <c r="E20" s="31">
        <v>83</v>
      </c>
      <c r="F20" s="32">
        <v>8.8795180722891605</v>
      </c>
    </row>
    <row r="21" spans="1:6" x14ac:dyDescent="0.2">
      <c r="A21" s="36"/>
      <c r="B21" s="33" t="s">
        <v>312</v>
      </c>
      <c r="C21" s="33" t="s">
        <v>308</v>
      </c>
      <c r="D21" s="33" t="s">
        <v>221</v>
      </c>
      <c r="E21" s="31">
        <v>77</v>
      </c>
      <c r="F21" s="32">
        <v>9.2987012987012996</v>
      </c>
    </row>
    <row r="22" spans="1:6" x14ac:dyDescent="0.2">
      <c r="A22" s="36"/>
      <c r="B22" s="33" t="s">
        <v>237</v>
      </c>
      <c r="C22" s="33" t="s">
        <v>308</v>
      </c>
      <c r="D22" s="33" t="s">
        <v>221</v>
      </c>
      <c r="E22" s="31">
        <v>19</v>
      </c>
      <c r="F22" s="32">
        <v>7.2631578947368398</v>
      </c>
    </row>
    <row r="23" spans="1:6" x14ac:dyDescent="0.2">
      <c r="A23" s="36"/>
      <c r="B23" s="33" t="s">
        <v>313</v>
      </c>
      <c r="C23" s="33" t="s">
        <v>308</v>
      </c>
      <c r="D23" s="33" t="s">
        <v>221</v>
      </c>
      <c r="E23" s="31">
        <v>29</v>
      </c>
      <c r="F23" s="32">
        <v>6.7241379310344804</v>
      </c>
    </row>
    <row r="24" spans="1:6" x14ac:dyDescent="0.2">
      <c r="A24" s="36"/>
      <c r="B24" s="33" t="s">
        <v>314</v>
      </c>
      <c r="C24" s="33" t="s">
        <v>308</v>
      </c>
      <c r="D24" s="33" t="s">
        <v>221</v>
      </c>
      <c r="E24" s="31">
        <v>15</v>
      </c>
      <c r="F24" s="32">
        <v>7.6</v>
      </c>
    </row>
    <row r="25" spans="1:6" x14ac:dyDescent="0.2">
      <c r="A25" s="36"/>
      <c r="B25" s="33" t="s">
        <v>53</v>
      </c>
      <c r="C25" s="33" t="s">
        <v>308</v>
      </c>
      <c r="D25" s="33" t="s">
        <v>221</v>
      </c>
      <c r="E25" s="31">
        <v>34</v>
      </c>
      <c r="F25" s="32">
        <v>7.1470588235294104</v>
      </c>
    </row>
    <row r="26" spans="1:6" x14ac:dyDescent="0.2">
      <c r="A26" s="36"/>
      <c r="B26" s="33" t="s">
        <v>54</v>
      </c>
      <c r="C26" s="33" t="s">
        <v>308</v>
      </c>
      <c r="D26" s="33" t="s">
        <v>221</v>
      </c>
      <c r="E26" s="31">
        <v>49</v>
      </c>
      <c r="F26" s="32">
        <v>6.6734693877550999</v>
      </c>
    </row>
    <row r="27" spans="1:6" x14ac:dyDescent="0.2">
      <c r="A27" s="36"/>
      <c r="B27" s="33" t="s">
        <v>56</v>
      </c>
      <c r="C27" s="33" t="s">
        <v>308</v>
      </c>
      <c r="D27" s="33" t="s">
        <v>221</v>
      </c>
      <c r="E27" s="31">
        <v>27</v>
      </c>
      <c r="F27" s="32">
        <v>6.4814814814814801</v>
      </c>
    </row>
    <row r="28" spans="1:6" ht="24" x14ac:dyDescent="0.2">
      <c r="A28" s="38" t="s">
        <v>9</v>
      </c>
      <c r="B28" s="11" t="s">
        <v>60</v>
      </c>
      <c r="C28" s="11" t="s">
        <v>308</v>
      </c>
      <c r="D28" s="11" t="s">
        <v>221</v>
      </c>
      <c r="E28" s="12">
        <v>193</v>
      </c>
      <c r="F28" s="13">
        <v>6.1036269430051799</v>
      </c>
    </row>
    <row r="29" spans="1:6" x14ac:dyDescent="0.2">
      <c r="A29" s="37"/>
      <c r="B29" s="11" t="s">
        <v>62</v>
      </c>
      <c r="C29" s="11" t="s">
        <v>308</v>
      </c>
      <c r="D29" s="11" t="s">
        <v>221</v>
      </c>
      <c r="E29" s="12">
        <v>1</v>
      </c>
      <c r="F29" s="13"/>
    </row>
    <row r="30" spans="1:6" x14ac:dyDescent="0.2">
      <c r="A30" s="37"/>
      <c r="B30" s="11" t="s">
        <v>63</v>
      </c>
      <c r="C30" s="11" t="s">
        <v>308</v>
      </c>
      <c r="D30" s="11" t="s">
        <v>221</v>
      </c>
      <c r="E30" s="12">
        <v>197</v>
      </c>
      <c r="F30" s="13">
        <v>5.9137055837563404</v>
      </c>
    </row>
    <row r="31" spans="1:6" x14ac:dyDescent="0.2">
      <c r="A31" s="37"/>
      <c r="B31" s="11" t="s">
        <v>64</v>
      </c>
      <c r="C31" s="11" t="s">
        <v>308</v>
      </c>
      <c r="D31" s="11" t="s">
        <v>221</v>
      </c>
      <c r="E31" s="12">
        <v>193</v>
      </c>
      <c r="F31" s="13">
        <v>5.5492227979274604</v>
      </c>
    </row>
    <row r="32" spans="1:6" x14ac:dyDescent="0.2">
      <c r="A32" s="37"/>
      <c r="B32" s="11" t="s">
        <v>65</v>
      </c>
      <c r="C32" s="11" t="s">
        <v>308</v>
      </c>
      <c r="D32" s="11" t="s">
        <v>221</v>
      </c>
      <c r="E32" s="12">
        <v>147</v>
      </c>
      <c r="F32" s="13">
        <v>7.6326530612244898</v>
      </c>
    </row>
    <row r="33" spans="1:6" x14ac:dyDescent="0.2">
      <c r="A33" s="37"/>
      <c r="B33" s="11" t="s">
        <v>315</v>
      </c>
      <c r="C33" s="11" t="s">
        <v>308</v>
      </c>
      <c r="D33" s="11" t="s">
        <v>221</v>
      </c>
      <c r="E33" s="12">
        <v>2</v>
      </c>
      <c r="F33" s="13"/>
    </row>
    <row r="34" spans="1:6" x14ac:dyDescent="0.2">
      <c r="A34" s="37"/>
      <c r="B34" s="11" t="s">
        <v>69</v>
      </c>
      <c r="C34" s="11" t="s">
        <v>308</v>
      </c>
      <c r="D34" s="11" t="s">
        <v>221</v>
      </c>
      <c r="E34" s="12">
        <v>1</v>
      </c>
      <c r="F34" s="13"/>
    </row>
    <row r="35" spans="1:6" x14ac:dyDescent="0.2">
      <c r="A35" s="37"/>
      <c r="B35" s="11" t="s">
        <v>70</v>
      </c>
      <c r="C35" s="11" t="s">
        <v>308</v>
      </c>
      <c r="D35" s="11" t="s">
        <v>221</v>
      </c>
      <c r="E35" s="12">
        <v>192</v>
      </c>
      <c r="F35" s="13">
        <v>4.6875</v>
      </c>
    </row>
    <row r="36" spans="1:6" x14ac:dyDescent="0.2">
      <c r="A36" s="37"/>
      <c r="B36" s="11" t="s">
        <v>71</v>
      </c>
      <c r="C36" s="11" t="s">
        <v>308</v>
      </c>
      <c r="D36" s="11" t="s">
        <v>221</v>
      </c>
      <c r="E36" s="12">
        <v>45</v>
      </c>
      <c r="F36" s="13">
        <v>5.4444444444444402</v>
      </c>
    </row>
    <row r="37" spans="1:6" x14ac:dyDescent="0.2">
      <c r="A37" s="37"/>
      <c r="B37" s="11" t="s">
        <v>72</v>
      </c>
      <c r="C37" s="11" t="s">
        <v>308</v>
      </c>
      <c r="D37" s="11" t="s">
        <v>221</v>
      </c>
      <c r="E37" s="12">
        <v>15</v>
      </c>
      <c r="F37" s="13">
        <v>6.3333333333333304</v>
      </c>
    </row>
    <row r="38" spans="1:6" x14ac:dyDescent="0.2">
      <c r="A38" s="37"/>
      <c r="B38" s="11" t="s">
        <v>73</v>
      </c>
      <c r="C38" s="11" t="s">
        <v>308</v>
      </c>
      <c r="D38" s="11" t="s">
        <v>221</v>
      </c>
      <c r="E38" s="12">
        <v>30</v>
      </c>
      <c r="F38" s="13">
        <v>7.7333333333333298</v>
      </c>
    </row>
    <row r="39" spans="1:6" x14ac:dyDescent="0.2">
      <c r="A39" s="37"/>
      <c r="B39" s="11" t="s">
        <v>74</v>
      </c>
      <c r="C39" s="11" t="s">
        <v>308</v>
      </c>
      <c r="D39" s="11" t="s">
        <v>221</v>
      </c>
      <c r="E39" s="12">
        <v>27</v>
      </c>
      <c r="F39" s="13">
        <v>7.4444444444444402</v>
      </c>
    </row>
    <row r="40" spans="1:6" x14ac:dyDescent="0.2">
      <c r="A40" s="37"/>
      <c r="B40" s="11" t="s">
        <v>75</v>
      </c>
      <c r="C40" s="11" t="s">
        <v>308</v>
      </c>
      <c r="D40" s="11" t="s">
        <v>221</v>
      </c>
      <c r="E40" s="12">
        <v>19</v>
      </c>
      <c r="F40" s="13">
        <v>5.5789473684210504</v>
      </c>
    </row>
    <row r="41" spans="1:6" x14ac:dyDescent="0.2">
      <c r="A41" s="37"/>
      <c r="B41" s="11" t="s">
        <v>77</v>
      </c>
      <c r="C41" s="11" t="s">
        <v>308</v>
      </c>
      <c r="D41" s="11" t="s">
        <v>221</v>
      </c>
      <c r="E41" s="12">
        <v>16</v>
      </c>
      <c r="F41" s="13">
        <v>10.5</v>
      </c>
    </row>
    <row r="42" spans="1:6" x14ac:dyDescent="0.2">
      <c r="A42" s="37"/>
      <c r="B42" s="11" t="s">
        <v>316</v>
      </c>
      <c r="C42" s="11" t="s">
        <v>308</v>
      </c>
      <c r="D42" s="11" t="s">
        <v>221</v>
      </c>
      <c r="E42" s="12">
        <v>14</v>
      </c>
      <c r="F42" s="13">
        <v>6.8571428571428603</v>
      </c>
    </row>
    <row r="43" spans="1:6" x14ac:dyDescent="0.2">
      <c r="A43" s="37"/>
      <c r="B43" s="11" t="s">
        <v>79</v>
      </c>
      <c r="C43" s="11" t="s">
        <v>308</v>
      </c>
      <c r="D43" s="11" t="s">
        <v>221</v>
      </c>
      <c r="E43" s="12">
        <v>49</v>
      </c>
      <c r="F43" s="13">
        <v>6.16326530612245</v>
      </c>
    </row>
    <row r="44" spans="1:6" x14ac:dyDescent="0.2">
      <c r="A44" s="37"/>
      <c r="B44" s="11" t="s">
        <v>80</v>
      </c>
      <c r="C44" s="11" t="s">
        <v>308</v>
      </c>
      <c r="D44" s="11" t="s">
        <v>221</v>
      </c>
      <c r="E44" s="12">
        <v>20</v>
      </c>
      <c r="F44" s="13">
        <v>6.25</v>
      </c>
    </row>
    <row r="45" spans="1:6" x14ac:dyDescent="0.2">
      <c r="A45" s="37"/>
      <c r="B45" s="11" t="s">
        <v>317</v>
      </c>
      <c r="C45" s="11" t="s">
        <v>308</v>
      </c>
      <c r="D45" s="11" t="s">
        <v>221</v>
      </c>
      <c r="E45" s="12">
        <v>127</v>
      </c>
      <c r="F45" s="13">
        <v>6.3700787401574797</v>
      </c>
    </row>
    <row r="46" spans="1:6" x14ac:dyDescent="0.2">
      <c r="A46" s="37"/>
      <c r="B46" s="11" t="s">
        <v>318</v>
      </c>
      <c r="C46" s="11" t="s">
        <v>308</v>
      </c>
      <c r="D46" s="11" t="s">
        <v>221</v>
      </c>
      <c r="E46" s="12">
        <v>40</v>
      </c>
      <c r="F46" s="13">
        <v>8.15</v>
      </c>
    </row>
    <row r="47" spans="1:6" x14ac:dyDescent="0.2">
      <c r="A47" s="37"/>
      <c r="B47" s="11" t="s">
        <v>81</v>
      </c>
      <c r="C47" s="11" t="s">
        <v>308</v>
      </c>
      <c r="D47" s="11" t="s">
        <v>221</v>
      </c>
      <c r="E47" s="12">
        <v>18</v>
      </c>
      <c r="F47" s="13">
        <v>5.3333333333333304</v>
      </c>
    </row>
    <row r="48" spans="1:6" x14ac:dyDescent="0.2">
      <c r="A48" s="37"/>
      <c r="B48" s="11" t="s">
        <v>82</v>
      </c>
      <c r="C48" s="11" t="s">
        <v>308</v>
      </c>
      <c r="D48" s="11" t="s">
        <v>221</v>
      </c>
      <c r="E48" s="12">
        <v>137</v>
      </c>
      <c r="F48" s="13">
        <v>7.8832116788321196</v>
      </c>
    </row>
    <row r="49" spans="1:6" x14ac:dyDescent="0.2">
      <c r="A49" s="37"/>
      <c r="B49" s="11" t="s">
        <v>83</v>
      </c>
      <c r="C49" s="11" t="s">
        <v>308</v>
      </c>
      <c r="D49" s="11" t="s">
        <v>221</v>
      </c>
      <c r="E49" s="12">
        <v>154</v>
      </c>
      <c r="F49" s="13">
        <v>4.4870129870129896</v>
      </c>
    </row>
    <row r="50" spans="1:6" x14ac:dyDescent="0.2">
      <c r="A50" s="37"/>
      <c r="B50" s="11" t="s">
        <v>84</v>
      </c>
      <c r="C50" s="11" t="s">
        <v>308</v>
      </c>
      <c r="D50" s="11" t="s">
        <v>221</v>
      </c>
      <c r="E50" s="12">
        <v>1</v>
      </c>
      <c r="F50" s="13">
        <v>4</v>
      </c>
    </row>
    <row r="51" spans="1:6" x14ac:dyDescent="0.2">
      <c r="A51" s="37"/>
      <c r="B51" s="11" t="s">
        <v>85</v>
      </c>
      <c r="C51" s="11" t="s">
        <v>308</v>
      </c>
      <c r="D51" s="11" t="s">
        <v>221</v>
      </c>
      <c r="E51" s="12">
        <v>1</v>
      </c>
      <c r="F51" s="13"/>
    </row>
    <row r="52" spans="1:6" x14ac:dyDescent="0.2">
      <c r="A52" s="37"/>
      <c r="B52" s="11" t="s">
        <v>88</v>
      </c>
      <c r="C52" s="11" t="s">
        <v>308</v>
      </c>
      <c r="D52" s="11" t="s">
        <v>221</v>
      </c>
      <c r="E52" s="12">
        <v>3</v>
      </c>
      <c r="F52" s="13">
        <v>4.3333333333333304</v>
      </c>
    </row>
    <row r="53" spans="1:6" x14ac:dyDescent="0.2">
      <c r="A53" s="37"/>
      <c r="B53" s="11" t="s">
        <v>319</v>
      </c>
      <c r="C53" s="11" t="s">
        <v>308</v>
      </c>
      <c r="D53" s="11" t="s">
        <v>221</v>
      </c>
      <c r="E53" s="12">
        <v>160</v>
      </c>
      <c r="F53" s="13">
        <v>6.0625</v>
      </c>
    </row>
    <row r="54" spans="1:6" x14ac:dyDescent="0.2">
      <c r="A54" s="37"/>
      <c r="B54" s="11" t="s">
        <v>89</v>
      </c>
      <c r="C54" s="11" t="s">
        <v>308</v>
      </c>
      <c r="D54" s="11" t="s">
        <v>221</v>
      </c>
      <c r="E54" s="12">
        <v>2</v>
      </c>
      <c r="F54" s="13">
        <v>2</v>
      </c>
    </row>
    <row r="55" spans="1:6" x14ac:dyDescent="0.2">
      <c r="A55" s="37"/>
      <c r="B55" s="11" t="s">
        <v>90</v>
      </c>
      <c r="C55" s="11" t="s">
        <v>308</v>
      </c>
      <c r="D55" s="11" t="s">
        <v>221</v>
      </c>
      <c r="E55" s="12">
        <v>8</v>
      </c>
      <c r="F55" s="13">
        <v>5.375</v>
      </c>
    </row>
    <row r="56" spans="1:6" x14ac:dyDescent="0.2">
      <c r="A56" s="37"/>
      <c r="B56" s="11" t="s">
        <v>240</v>
      </c>
      <c r="C56" s="11" t="s">
        <v>308</v>
      </c>
      <c r="D56" s="11" t="s">
        <v>221</v>
      </c>
      <c r="E56" s="12">
        <v>3</v>
      </c>
      <c r="F56" s="13">
        <v>2</v>
      </c>
    </row>
    <row r="57" spans="1:6" x14ac:dyDescent="0.2">
      <c r="A57" s="37"/>
      <c r="B57" s="11" t="s">
        <v>91</v>
      </c>
      <c r="C57" s="11" t="s">
        <v>308</v>
      </c>
      <c r="D57" s="11" t="s">
        <v>221</v>
      </c>
      <c r="E57" s="12">
        <v>138</v>
      </c>
      <c r="F57" s="13">
        <v>8.0579710144927503</v>
      </c>
    </row>
    <row r="58" spans="1:6" x14ac:dyDescent="0.2">
      <c r="A58" s="35" t="s">
        <v>17</v>
      </c>
      <c r="B58" s="33" t="s">
        <v>34</v>
      </c>
      <c r="C58" s="33" t="s">
        <v>308</v>
      </c>
      <c r="D58" s="33" t="s">
        <v>221</v>
      </c>
      <c r="E58" s="31">
        <v>67</v>
      </c>
      <c r="F58" s="32">
        <v>7.1641791044776104</v>
      </c>
    </row>
    <row r="59" spans="1:6" x14ac:dyDescent="0.2">
      <c r="A59" s="36"/>
      <c r="B59" s="33" t="s">
        <v>35</v>
      </c>
      <c r="C59" s="33" t="s">
        <v>308</v>
      </c>
      <c r="D59" s="33" t="s">
        <v>221</v>
      </c>
      <c r="E59" s="31">
        <v>71</v>
      </c>
      <c r="F59" s="32">
        <v>10.422535211267601</v>
      </c>
    </row>
    <row r="60" spans="1:6" x14ac:dyDescent="0.2">
      <c r="A60" s="36"/>
      <c r="B60" s="33" t="s">
        <v>242</v>
      </c>
      <c r="C60" s="33" t="s">
        <v>308</v>
      </c>
      <c r="D60" s="33" t="s">
        <v>221</v>
      </c>
      <c r="E60" s="31">
        <v>61</v>
      </c>
      <c r="F60" s="32">
        <v>4.2131147540983598</v>
      </c>
    </row>
    <row r="61" spans="1:6" x14ac:dyDescent="0.2">
      <c r="A61" s="36"/>
      <c r="B61" s="33" t="s">
        <v>96</v>
      </c>
      <c r="C61" s="33" t="s">
        <v>308</v>
      </c>
      <c r="D61" s="33" t="s">
        <v>221</v>
      </c>
      <c r="E61" s="31">
        <v>59</v>
      </c>
      <c r="F61" s="32">
        <v>5.3728813559321997</v>
      </c>
    </row>
    <row r="62" spans="1:6" x14ac:dyDescent="0.2">
      <c r="A62" s="36"/>
      <c r="B62" s="33" t="s">
        <v>320</v>
      </c>
      <c r="C62" s="33" t="s">
        <v>308</v>
      </c>
      <c r="D62" s="33" t="s">
        <v>221</v>
      </c>
      <c r="E62" s="31">
        <v>39</v>
      </c>
      <c r="F62" s="32">
        <v>5.8717948717948696</v>
      </c>
    </row>
    <row r="63" spans="1:6" x14ac:dyDescent="0.2">
      <c r="A63" s="36"/>
      <c r="B63" s="33" t="s">
        <v>97</v>
      </c>
      <c r="C63" s="33" t="s">
        <v>308</v>
      </c>
      <c r="D63" s="33" t="s">
        <v>221</v>
      </c>
      <c r="E63" s="31">
        <v>94</v>
      </c>
      <c r="F63" s="32">
        <v>5.3404255319148897</v>
      </c>
    </row>
    <row r="64" spans="1:6" x14ac:dyDescent="0.2">
      <c r="A64" s="36"/>
      <c r="B64" s="33" t="s">
        <v>321</v>
      </c>
      <c r="C64" s="33" t="s">
        <v>308</v>
      </c>
      <c r="D64" s="33" t="s">
        <v>221</v>
      </c>
      <c r="E64" s="31">
        <v>66</v>
      </c>
      <c r="F64" s="32">
        <v>7.9393939393939403</v>
      </c>
    </row>
    <row r="65" spans="1:6" x14ac:dyDescent="0.2">
      <c r="A65" s="36"/>
      <c r="B65" s="33" t="s">
        <v>244</v>
      </c>
      <c r="C65" s="33" t="s">
        <v>308</v>
      </c>
      <c r="D65" s="33" t="s">
        <v>221</v>
      </c>
      <c r="E65" s="31">
        <v>2</v>
      </c>
      <c r="F65" s="32"/>
    </row>
    <row r="66" spans="1:6" x14ac:dyDescent="0.2">
      <c r="A66" s="36"/>
      <c r="B66" s="33" t="s">
        <v>245</v>
      </c>
      <c r="C66" s="33" t="s">
        <v>308</v>
      </c>
      <c r="D66" s="33" t="s">
        <v>221</v>
      </c>
      <c r="E66" s="31">
        <v>1</v>
      </c>
      <c r="F66" s="32"/>
    </row>
    <row r="67" spans="1:6" x14ac:dyDescent="0.2">
      <c r="A67" s="36"/>
      <c r="B67" s="33" t="s">
        <v>322</v>
      </c>
      <c r="C67" s="33" t="s">
        <v>308</v>
      </c>
      <c r="D67" s="33" t="s">
        <v>221</v>
      </c>
      <c r="E67" s="31">
        <v>32</v>
      </c>
      <c r="F67" s="32">
        <v>6.875</v>
      </c>
    </row>
    <row r="68" spans="1:6" x14ac:dyDescent="0.2">
      <c r="A68" s="38" t="s">
        <v>18</v>
      </c>
      <c r="B68" s="11" t="s">
        <v>307</v>
      </c>
      <c r="C68" s="11" t="s">
        <v>307</v>
      </c>
      <c r="D68" s="11"/>
      <c r="E68" s="12">
        <v>149</v>
      </c>
      <c r="F68" s="13">
        <v>8.2953020134228197</v>
      </c>
    </row>
    <row r="69" spans="1:6" x14ac:dyDescent="0.2">
      <c r="A69" s="37"/>
      <c r="B69" s="11" t="s">
        <v>34</v>
      </c>
      <c r="C69" s="11" t="s">
        <v>308</v>
      </c>
      <c r="D69" s="11" t="s">
        <v>221</v>
      </c>
      <c r="E69" s="12">
        <v>19</v>
      </c>
      <c r="F69" s="13">
        <v>10.421052631578901</v>
      </c>
    </row>
    <row r="70" spans="1:6" x14ac:dyDescent="0.2">
      <c r="A70" s="37"/>
      <c r="B70" s="11" t="s">
        <v>35</v>
      </c>
      <c r="C70" s="11" t="s">
        <v>308</v>
      </c>
      <c r="D70" s="11" t="s">
        <v>221</v>
      </c>
      <c r="E70" s="12">
        <v>25</v>
      </c>
      <c r="F70" s="13">
        <v>9.52</v>
      </c>
    </row>
    <row r="71" spans="1:6" x14ac:dyDescent="0.2">
      <c r="A71" s="37"/>
      <c r="B71" s="11" t="s">
        <v>102</v>
      </c>
      <c r="C71" s="11" t="s">
        <v>308</v>
      </c>
      <c r="D71" s="11" t="s">
        <v>221</v>
      </c>
      <c r="E71" s="12">
        <v>1</v>
      </c>
      <c r="F71" s="13"/>
    </row>
    <row r="72" spans="1:6" x14ac:dyDescent="0.2">
      <c r="A72" s="37"/>
      <c r="B72" s="11" t="s">
        <v>246</v>
      </c>
      <c r="C72" s="11" t="s">
        <v>308</v>
      </c>
      <c r="D72" s="11" t="s">
        <v>221</v>
      </c>
      <c r="E72" s="12">
        <v>9</v>
      </c>
      <c r="F72" s="13">
        <v>8.5555555555555607</v>
      </c>
    </row>
    <row r="73" spans="1:6" x14ac:dyDescent="0.2">
      <c r="A73" s="37"/>
      <c r="B73" s="11" t="s">
        <v>247</v>
      </c>
      <c r="C73" s="11" t="s">
        <v>308</v>
      </c>
      <c r="D73" s="11" t="s">
        <v>221</v>
      </c>
      <c r="E73" s="12">
        <v>6</v>
      </c>
      <c r="F73" s="13">
        <v>10.1666666666667</v>
      </c>
    </row>
    <row r="74" spans="1:6" ht="24" x14ac:dyDescent="0.2">
      <c r="A74" s="35" t="s">
        <v>2</v>
      </c>
      <c r="B74" s="33" t="s">
        <v>34</v>
      </c>
      <c r="C74" s="33" t="s">
        <v>308</v>
      </c>
      <c r="D74" s="33" t="s">
        <v>221</v>
      </c>
      <c r="E74" s="31">
        <v>275</v>
      </c>
      <c r="F74" s="32">
        <v>7.6618181818181803</v>
      </c>
    </row>
    <row r="75" spans="1:6" x14ac:dyDescent="0.2">
      <c r="A75" s="36"/>
      <c r="B75" s="33" t="s">
        <v>104</v>
      </c>
      <c r="C75" s="33" t="s">
        <v>308</v>
      </c>
      <c r="D75" s="33" t="s">
        <v>221</v>
      </c>
      <c r="E75" s="31">
        <v>43</v>
      </c>
      <c r="F75" s="32">
        <v>6.4615384615384599</v>
      </c>
    </row>
    <row r="76" spans="1:6" x14ac:dyDescent="0.2">
      <c r="A76" s="36"/>
      <c r="B76" s="33" t="s">
        <v>35</v>
      </c>
      <c r="C76" s="33" t="s">
        <v>308</v>
      </c>
      <c r="D76" s="33" t="s">
        <v>221</v>
      </c>
      <c r="E76" s="31">
        <v>292</v>
      </c>
      <c r="F76" s="32"/>
    </row>
    <row r="77" spans="1:6" x14ac:dyDescent="0.2">
      <c r="A77" s="36"/>
      <c r="B77" s="33" t="s">
        <v>107</v>
      </c>
      <c r="C77" s="33" t="s">
        <v>308</v>
      </c>
      <c r="D77" s="33" t="s">
        <v>221</v>
      </c>
      <c r="E77" s="31">
        <v>2</v>
      </c>
      <c r="F77" s="32"/>
    </row>
    <row r="78" spans="1:6" x14ac:dyDescent="0.2">
      <c r="A78" s="36"/>
      <c r="B78" s="33" t="s">
        <v>108</v>
      </c>
      <c r="C78" s="33" t="s">
        <v>308</v>
      </c>
      <c r="D78" s="33" t="s">
        <v>221</v>
      </c>
      <c r="E78" s="31">
        <v>34</v>
      </c>
      <c r="F78" s="32">
        <v>8.6176470588235308</v>
      </c>
    </row>
    <row r="79" spans="1:6" x14ac:dyDescent="0.2">
      <c r="A79" s="36"/>
      <c r="B79" s="33" t="s">
        <v>36</v>
      </c>
      <c r="C79" s="33" t="s">
        <v>308</v>
      </c>
      <c r="D79" s="33" t="s">
        <v>221</v>
      </c>
      <c r="E79" s="31">
        <v>30</v>
      </c>
      <c r="F79" s="32">
        <v>9.8000000000000007</v>
      </c>
    </row>
    <row r="80" spans="1:6" x14ac:dyDescent="0.2">
      <c r="A80" s="36"/>
      <c r="B80" s="33" t="s">
        <v>114</v>
      </c>
      <c r="C80" s="33" t="s">
        <v>308</v>
      </c>
      <c r="D80" s="33" t="s">
        <v>221</v>
      </c>
      <c r="E80" s="31">
        <v>101</v>
      </c>
      <c r="F80" s="32">
        <v>7.5742574257425703</v>
      </c>
    </row>
    <row r="81" spans="1:6" x14ac:dyDescent="0.2">
      <c r="A81" s="36"/>
      <c r="B81" s="33" t="s">
        <v>115</v>
      </c>
      <c r="C81" s="33" t="s">
        <v>308</v>
      </c>
      <c r="D81" s="33" t="s">
        <v>221</v>
      </c>
      <c r="E81" s="31">
        <v>120</v>
      </c>
      <c r="F81" s="32">
        <v>5.0250000000000004</v>
      </c>
    </row>
    <row r="82" spans="1:6" x14ac:dyDescent="0.2">
      <c r="A82" s="36"/>
      <c r="B82" s="33" t="s">
        <v>116</v>
      </c>
      <c r="C82" s="33" t="s">
        <v>308</v>
      </c>
      <c r="D82" s="33" t="s">
        <v>221</v>
      </c>
      <c r="E82" s="31">
        <v>102</v>
      </c>
      <c r="F82" s="32">
        <v>7.4117647058823497</v>
      </c>
    </row>
    <row r="83" spans="1:6" x14ac:dyDescent="0.2">
      <c r="A83" s="36"/>
      <c r="B83" s="33" t="s">
        <v>249</v>
      </c>
      <c r="C83" s="33" t="s">
        <v>308</v>
      </c>
      <c r="D83" s="33" t="s">
        <v>221</v>
      </c>
      <c r="E83" s="31">
        <v>72</v>
      </c>
      <c r="F83" s="32">
        <v>7.9253731343283604</v>
      </c>
    </row>
    <row r="84" spans="1:6" x14ac:dyDescent="0.2">
      <c r="A84" s="36"/>
      <c r="B84" s="33" t="s">
        <v>226</v>
      </c>
      <c r="C84" s="33" t="s">
        <v>308</v>
      </c>
      <c r="D84" s="33" t="s">
        <v>221</v>
      </c>
      <c r="E84" s="31">
        <v>69</v>
      </c>
      <c r="F84" s="32">
        <v>7.5217391304347796</v>
      </c>
    </row>
    <row r="85" spans="1:6" x14ac:dyDescent="0.2">
      <c r="A85" s="36"/>
      <c r="B85" s="33" t="s">
        <v>254</v>
      </c>
      <c r="C85" s="33" t="s">
        <v>308</v>
      </c>
      <c r="D85" s="33" t="s">
        <v>221</v>
      </c>
      <c r="E85" s="31">
        <v>144</v>
      </c>
      <c r="F85" s="32">
        <v>6.3541666666666696</v>
      </c>
    </row>
    <row r="86" spans="1:6" x14ac:dyDescent="0.2">
      <c r="A86" s="36"/>
      <c r="B86" s="33" t="s">
        <v>255</v>
      </c>
      <c r="C86" s="33" t="s">
        <v>308</v>
      </c>
      <c r="D86" s="33" t="s">
        <v>221</v>
      </c>
      <c r="E86" s="31">
        <v>138</v>
      </c>
      <c r="F86" s="32">
        <v>6.6521739130434803</v>
      </c>
    </row>
    <row r="87" spans="1:6" x14ac:dyDescent="0.2">
      <c r="A87" s="36"/>
      <c r="B87" s="33" t="s">
        <v>256</v>
      </c>
      <c r="C87" s="33" t="s">
        <v>308</v>
      </c>
      <c r="D87" s="33" t="s">
        <v>221</v>
      </c>
      <c r="E87" s="31">
        <v>6</v>
      </c>
      <c r="F87" s="32">
        <v>5.5</v>
      </c>
    </row>
    <row r="88" spans="1:6" x14ac:dyDescent="0.2">
      <c r="A88" s="36"/>
      <c r="B88" s="33" t="s">
        <v>323</v>
      </c>
      <c r="C88" s="33" t="s">
        <v>308</v>
      </c>
      <c r="D88" s="33" t="s">
        <v>221</v>
      </c>
      <c r="E88" s="31">
        <v>309</v>
      </c>
      <c r="F88" s="32">
        <v>5.3009708737864099</v>
      </c>
    </row>
    <row r="89" spans="1:6" x14ac:dyDescent="0.2">
      <c r="A89" s="36"/>
      <c r="B89" s="33" t="s">
        <v>324</v>
      </c>
      <c r="C89" s="33" t="s">
        <v>308</v>
      </c>
      <c r="D89" s="33" t="s">
        <v>221</v>
      </c>
      <c r="E89" s="31">
        <v>326</v>
      </c>
      <c r="F89" s="32">
        <v>6.9049079754601204</v>
      </c>
    </row>
    <row r="90" spans="1:6" x14ac:dyDescent="0.2">
      <c r="A90" s="36"/>
      <c r="B90" s="33" t="s">
        <v>325</v>
      </c>
      <c r="C90" s="33" t="s">
        <v>308</v>
      </c>
      <c r="D90" s="33" t="s">
        <v>221</v>
      </c>
      <c r="E90" s="31">
        <v>319</v>
      </c>
      <c r="F90" s="32">
        <v>7.7210031347962396</v>
      </c>
    </row>
    <row r="91" spans="1:6" x14ac:dyDescent="0.2">
      <c r="A91" s="36"/>
      <c r="B91" s="33" t="s">
        <v>326</v>
      </c>
      <c r="C91" s="33" t="s">
        <v>308</v>
      </c>
      <c r="D91" s="33" t="s">
        <v>221</v>
      </c>
      <c r="E91" s="31">
        <v>1</v>
      </c>
      <c r="F91" s="32">
        <v>4</v>
      </c>
    </row>
    <row r="92" spans="1:6" x14ac:dyDescent="0.2">
      <c r="A92" s="36"/>
      <c r="B92" s="33" t="s">
        <v>327</v>
      </c>
      <c r="C92" s="33" t="s">
        <v>308</v>
      </c>
      <c r="D92" s="33" t="s">
        <v>221</v>
      </c>
      <c r="E92" s="31">
        <v>295</v>
      </c>
      <c r="F92" s="32">
        <v>6.0677966101694896</v>
      </c>
    </row>
    <row r="93" spans="1:6" x14ac:dyDescent="0.2">
      <c r="A93" s="36"/>
      <c r="B93" s="33" t="s">
        <v>328</v>
      </c>
      <c r="C93" s="33" t="s">
        <v>308</v>
      </c>
      <c r="D93" s="33" t="s">
        <v>221</v>
      </c>
      <c r="E93" s="31">
        <v>136</v>
      </c>
      <c r="F93" s="32">
        <v>6.5294117647058796</v>
      </c>
    </row>
    <row r="94" spans="1:6" x14ac:dyDescent="0.2">
      <c r="A94" s="36"/>
      <c r="B94" s="33" t="s">
        <v>119</v>
      </c>
      <c r="C94" s="33" t="s">
        <v>308</v>
      </c>
      <c r="D94" s="33" t="s">
        <v>221</v>
      </c>
      <c r="E94" s="31">
        <v>3</v>
      </c>
      <c r="F94" s="32"/>
    </row>
    <row r="95" spans="1:6" x14ac:dyDescent="0.2">
      <c r="A95" s="38" t="s">
        <v>3</v>
      </c>
      <c r="B95" s="11" t="s">
        <v>34</v>
      </c>
      <c r="C95" s="11" t="s">
        <v>308</v>
      </c>
      <c r="D95" s="11" t="s">
        <v>221</v>
      </c>
      <c r="E95" s="12">
        <v>186</v>
      </c>
      <c r="F95" s="13">
        <v>8.1505376344086002</v>
      </c>
    </row>
    <row r="96" spans="1:6" x14ac:dyDescent="0.2">
      <c r="A96" s="37"/>
      <c r="B96" s="11" t="s">
        <v>35</v>
      </c>
      <c r="C96" s="11" t="s">
        <v>308</v>
      </c>
      <c r="D96" s="11" t="s">
        <v>221</v>
      </c>
      <c r="E96" s="12">
        <v>42</v>
      </c>
      <c r="F96" s="13">
        <v>9.1666666666666696</v>
      </c>
    </row>
    <row r="97" spans="1:6" x14ac:dyDescent="0.2">
      <c r="A97" s="37"/>
      <c r="B97" s="11" t="s">
        <v>123</v>
      </c>
      <c r="C97" s="11" t="s">
        <v>308</v>
      </c>
      <c r="D97" s="11" t="s">
        <v>221</v>
      </c>
      <c r="E97" s="12">
        <v>54</v>
      </c>
      <c r="F97" s="13">
        <v>8.2291666666666696</v>
      </c>
    </row>
    <row r="98" spans="1:6" x14ac:dyDescent="0.2">
      <c r="A98" s="37"/>
      <c r="B98" s="11" t="s">
        <v>124</v>
      </c>
      <c r="C98" s="11" t="s">
        <v>308</v>
      </c>
      <c r="D98" s="11" t="s">
        <v>221</v>
      </c>
      <c r="E98" s="12">
        <v>19</v>
      </c>
      <c r="F98" s="13">
        <v>8.9473684210526301</v>
      </c>
    </row>
    <row r="99" spans="1:6" x14ac:dyDescent="0.2">
      <c r="A99" s="37"/>
      <c r="B99" s="11" t="s">
        <v>127</v>
      </c>
      <c r="C99" s="11" t="s">
        <v>308</v>
      </c>
      <c r="D99" s="11" t="s">
        <v>221</v>
      </c>
      <c r="E99" s="12">
        <v>76</v>
      </c>
      <c r="F99" s="13"/>
    </row>
    <row r="100" spans="1:6" x14ac:dyDescent="0.2">
      <c r="A100" s="37"/>
      <c r="B100" s="11" t="s">
        <v>262</v>
      </c>
      <c r="C100" s="11" t="s">
        <v>308</v>
      </c>
      <c r="D100" s="11" t="s">
        <v>221</v>
      </c>
      <c r="E100" s="12">
        <v>21</v>
      </c>
      <c r="F100" s="13"/>
    </row>
    <row r="101" spans="1:6" x14ac:dyDescent="0.2">
      <c r="A101" s="37"/>
      <c r="B101" s="11" t="s">
        <v>129</v>
      </c>
      <c r="C101" s="11" t="s">
        <v>308</v>
      </c>
      <c r="D101" s="11" t="s">
        <v>221</v>
      </c>
      <c r="E101" s="12">
        <v>18</v>
      </c>
      <c r="F101" s="13"/>
    </row>
    <row r="102" spans="1:6" x14ac:dyDescent="0.2">
      <c r="A102" s="37"/>
      <c r="B102" s="11" t="s">
        <v>329</v>
      </c>
      <c r="C102" s="11" t="s">
        <v>308</v>
      </c>
      <c r="D102" s="11" t="s">
        <v>221</v>
      </c>
      <c r="E102" s="12">
        <v>20</v>
      </c>
      <c r="F102" s="13"/>
    </row>
    <row r="103" spans="1:6" x14ac:dyDescent="0.2">
      <c r="A103" s="37"/>
      <c r="B103" s="11" t="s">
        <v>131</v>
      </c>
      <c r="C103" s="11" t="s">
        <v>308</v>
      </c>
      <c r="D103" s="11" t="s">
        <v>221</v>
      </c>
      <c r="E103" s="12">
        <v>18</v>
      </c>
      <c r="F103" s="13">
        <v>8.1111111111111107</v>
      </c>
    </row>
    <row r="104" spans="1:6" x14ac:dyDescent="0.2">
      <c r="A104" s="37"/>
      <c r="B104" s="11" t="s">
        <v>132</v>
      </c>
      <c r="C104" s="11" t="s">
        <v>308</v>
      </c>
      <c r="D104" s="11" t="s">
        <v>221</v>
      </c>
      <c r="E104" s="12">
        <v>16</v>
      </c>
      <c r="F104" s="13">
        <v>8.6875</v>
      </c>
    </row>
    <row r="105" spans="1:6" x14ac:dyDescent="0.2">
      <c r="A105" s="37"/>
      <c r="B105" s="11" t="s">
        <v>133</v>
      </c>
      <c r="C105" s="11" t="s">
        <v>308</v>
      </c>
      <c r="D105" s="11" t="s">
        <v>221</v>
      </c>
      <c r="E105" s="12">
        <v>28</v>
      </c>
      <c r="F105" s="13">
        <v>5.6428571428571397</v>
      </c>
    </row>
    <row r="106" spans="1:6" x14ac:dyDescent="0.2">
      <c r="A106" s="37"/>
      <c r="B106" s="11" t="s">
        <v>135</v>
      </c>
      <c r="C106" s="11" t="s">
        <v>308</v>
      </c>
      <c r="D106" s="11" t="s">
        <v>221</v>
      </c>
      <c r="E106" s="12">
        <v>151</v>
      </c>
      <c r="F106" s="13">
        <v>5.8723404255319096</v>
      </c>
    </row>
    <row r="107" spans="1:6" x14ac:dyDescent="0.2">
      <c r="A107" s="37"/>
      <c r="B107" s="11" t="s">
        <v>136</v>
      </c>
      <c r="C107" s="11" t="s">
        <v>308</v>
      </c>
      <c r="D107" s="11" t="s">
        <v>221</v>
      </c>
      <c r="E107" s="12">
        <v>201</v>
      </c>
      <c r="F107" s="13">
        <v>8.1361256544502591</v>
      </c>
    </row>
    <row r="108" spans="1:6" x14ac:dyDescent="0.2">
      <c r="A108" s="37"/>
      <c r="B108" s="11" t="s">
        <v>330</v>
      </c>
      <c r="C108" s="11" t="s">
        <v>308</v>
      </c>
      <c r="D108" s="11" t="s">
        <v>221</v>
      </c>
      <c r="E108" s="12">
        <v>1</v>
      </c>
      <c r="F108" s="13"/>
    </row>
    <row r="109" spans="1:6" x14ac:dyDescent="0.2">
      <c r="A109" s="37"/>
      <c r="B109" s="11" t="s">
        <v>331</v>
      </c>
      <c r="C109" s="11" t="s">
        <v>308</v>
      </c>
      <c r="D109" s="11" t="s">
        <v>221</v>
      </c>
      <c r="E109" s="12">
        <v>4</v>
      </c>
      <c r="F109" s="13"/>
    </row>
    <row r="110" spans="1:6" x14ac:dyDescent="0.2">
      <c r="A110" s="37"/>
      <c r="B110" s="11" t="s">
        <v>143</v>
      </c>
      <c r="C110" s="11" t="s">
        <v>308</v>
      </c>
      <c r="D110" s="11" t="s">
        <v>221</v>
      </c>
      <c r="E110" s="12">
        <v>29</v>
      </c>
      <c r="F110" s="13">
        <v>7.3793103448275899</v>
      </c>
    </row>
    <row r="111" spans="1:6" x14ac:dyDescent="0.2">
      <c r="A111" s="37"/>
      <c r="B111" s="11" t="s">
        <v>263</v>
      </c>
      <c r="C111" s="11" t="s">
        <v>308</v>
      </c>
      <c r="D111" s="11" t="s">
        <v>221</v>
      </c>
      <c r="E111" s="12">
        <v>15</v>
      </c>
      <c r="F111" s="13">
        <v>9</v>
      </c>
    </row>
    <row r="112" spans="1:6" x14ac:dyDescent="0.2">
      <c r="A112" s="37"/>
      <c r="B112" s="11" t="s">
        <v>264</v>
      </c>
      <c r="C112" s="11" t="s">
        <v>308</v>
      </c>
      <c r="D112" s="11" t="s">
        <v>221</v>
      </c>
      <c r="E112" s="12">
        <v>73</v>
      </c>
      <c r="F112" s="13">
        <v>8.4929577464788704</v>
      </c>
    </row>
    <row r="113" spans="1:6" x14ac:dyDescent="0.2">
      <c r="A113" s="37"/>
      <c r="B113" s="11" t="s">
        <v>265</v>
      </c>
      <c r="C113" s="11" t="s">
        <v>308</v>
      </c>
      <c r="D113" s="11" t="s">
        <v>221</v>
      </c>
      <c r="E113" s="12">
        <v>2</v>
      </c>
      <c r="F113" s="13"/>
    </row>
    <row r="114" spans="1:6" x14ac:dyDescent="0.2">
      <c r="A114" s="37"/>
      <c r="B114" s="11" t="s">
        <v>282</v>
      </c>
      <c r="C114" s="11" t="s">
        <v>308</v>
      </c>
      <c r="D114" s="11" t="s">
        <v>221</v>
      </c>
      <c r="E114" s="12">
        <v>35</v>
      </c>
      <c r="F114" s="13">
        <v>6.3703703703703702</v>
      </c>
    </row>
    <row r="115" spans="1:6" x14ac:dyDescent="0.2">
      <c r="A115" s="37"/>
      <c r="B115" s="11" t="s">
        <v>148</v>
      </c>
      <c r="C115" s="11" t="s">
        <v>308</v>
      </c>
      <c r="D115" s="11" t="s">
        <v>221</v>
      </c>
      <c r="E115" s="12">
        <v>222</v>
      </c>
      <c r="F115" s="13">
        <v>5.9639639639639599</v>
      </c>
    </row>
    <row r="116" spans="1:6" x14ac:dyDescent="0.2">
      <c r="A116" s="37"/>
      <c r="B116" s="11" t="s">
        <v>268</v>
      </c>
      <c r="C116" s="11" t="s">
        <v>308</v>
      </c>
      <c r="D116" s="11" t="s">
        <v>221</v>
      </c>
      <c r="E116" s="12">
        <v>11</v>
      </c>
      <c r="F116" s="13"/>
    </row>
    <row r="117" spans="1:6" x14ac:dyDescent="0.2">
      <c r="A117" s="35" t="s">
        <v>4</v>
      </c>
      <c r="B117" s="33" t="s">
        <v>34</v>
      </c>
      <c r="C117" s="33" t="s">
        <v>308</v>
      </c>
      <c r="D117" s="33" t="s">
        <v>221</v>
      </c>
      <c r="E117" s="31">
        <v>265</v>
      </c>
      <c r="F117" s="32">
        <v>7.4</v>
      </c>
    </row>
    <row r="118" spans="1:6" x14ac:dyDescent="0.2">
      <c r="A118" s="36"/>
      <c r="B118" s="33" t="s">
        <v>35</v>
      </c>
      <c r="C118" s="33" t="s">
        <v>308</v>
      </c>
      <c r="D118" s="33" t="s">
        <v>221</v>
      </c>
      <c r="E118" s="31">
        <v>231</v>
      </c>
      <c r="F118" s="32">
        <v>9.8354978354978293</v>
      </c>
    </row>
    <row r="119" spans="1:6" x14ac:dyDescent="0.2">
      <c r="A119" s="36"/>
      <c r="B119" s="33" t="s">
        <v>156</v>
      </c>
      <c r="C119" s="33" t="s">
        <v>308</v>
      </c>
      <c r="D119" s="33" t="s">
        <v>221</v>
      </c>
      <c r="E119" s="31">
        <v>211</v>
      </c>
      <c r="F119" s="32">
        <v>5.1090047393364904</v>
      </c>
    </row>
    <row r="120" spans="1:6" x14ac:dyDescent="0.2">
      <c r="A120" s="36"/>
      <c r="B120" s="33" t="s">
        <v>157</v>
      </c>
      <c r="C120" s="33" t="s">
        <v>308</v>
      </c>
      <c r="D120" s="33" t="s">
        <v>221</v>
      </c>
      <c r="E120" s="31">
        <v>275</v>
      </c>
      <c r="F120" s="32">
        <v>6.2581818181818196</v>
      </c>
    </row>
    <row r="121" spans="1:6" x14ac:dyDescent="0.2">
      <c r="A121" s="36"/>
      <c r="B121" s="33" t="s">
        <v>269</v>
      </c>
      <c r="C121" s="33" t="s">
        <v>308</v>
      </c>
      <c r="D121" s="33" t="s">
        <v>221</v>
      </c>
      <c r="E121" s="31">
        <v>99</v>
      </c>
      <c r="F121" s="32">
        <v>7.7171717171717198</v>
      </c>
    </row>
    <row r="122" spans="1:6" x14ac:dyDescent="0.2">
      <c r="A122" s="36"/>
      <c r="B122" s="33" t="s">
        <v>158</v>
      </c>
      <c r="C122" s="33" t="s">
        <v>308</v>
      </c>
      <c r="D122" s="33" t="s">
        <v>221</v>
      </c>
      <c r="E122" s="31">
        <v>297</v>
      </c>
      <c r="F122" s="32">
        <v>5.6026936026936003</v>
      </c>
    </row>
    <row r="123" spans="1:6" x14ac:dyDescent="0.2">
      <c r="A123" s="36"/>
      <c r="B123" s="33" t="s">
        <v>159</v>
      </c>
      <c r="C123" s="33" t="s">
        <v>308</v>
      </c>
      <c r="D123" s="33" t="s">
        <v>221</v>
      </c>
      <c r="E123" s="31">
        <v>308</v>
      </c>
      <c r="F123" s="32">
        <v>7.2370129870129896</v>
      </c>
    </row>
    <row r="124" spans="1:6" x14ac:dyDescent="0.2">
      <c r="A124" s="36"/>
      <c r="B124" s="33" t="s">
        <v>160</v>
      </c>
      <c r="C124" s="33" t="s">
        <v>308</v>
      </c>
      <c r="D124" s="33" t="s">
        <v>221</v>
      </c>
      <c r="E124" s="31">
        <v>294</v>
      </c>
      <c r="F124" s="32">
        <v>4.0238095238095202</v>
      </c>
    </row>
    <row r="125" spans="1:6" x14ac:dyDescent="0.2">
      <c r="A125" s="36"/>
      <c r="B125" s="33" t="s">
        <v>161</v>
      </c>
      <c r="C125" s="33" t="s">
        <v>308</v>
      </c>
      <c r="D125" s="33" t="s">
        <v>221</v>
      </c>
      <c r="E125" s="31">
        <v>313</v>
      </c>
      <c r="F125" s="32">
        <v>6.2492012779552697</v>
      </c>
    </row>
    <row r="126" spans="1:6" x14ac:dyDescent="0.2">
      <c r="A126" s="36"/>
      <c r="B126" s="33" t="s">
        <v>332</v>
      </c>
      <c r="C126" s="33" t="s">
        <v>308</v>
      </c>
      <c r="D126" s="33" t="s">
        <v>221</v>
      </c>
      <c r="E126" s="31">
        <v>28</v>
      </c>
      <c r="F126" s="32">
        <v>5.8214285714285703</v>
      </c>
    </row>
    <row r="127" spans="1:6" x14ac:dyDescent="0.2">
      <c r="A127" s="36"/>
      <c r="B127" s="33" t="s">
        <v>270</v>
      </c>
      <c r="C127" s="33" t="s">
        <v>308</v>
      </c>
      <c r="D127" s="33" t="s">
        <v>221</v>
      </c>
      <c r="E127" s="31">
        <v>33</v>
      </c>
      <c r="F127" s="32">
        <v>4.5454545454545503</v>
      </c>
    </row>
    <row r="128" spans="1:6" x14ac:dyDescent="0.2">
      <c r="A128" s="36"/>
      <c r="B128" s="33" t="s">
        <v>271</v>
      </c>
      <c r="C128" s="33" t="s">
        <v>308</v>
      </c>
      <c r="D128" s="33" t="s">
        <v>221</v>
      </c>
      <c r="E128" s="31">
        <v>17</v>
      </c>
      <c r="F128" s="32">
        <v>9.4117647058823497</v>
      </c>
    </row>
    <row r="129" spans="1:6" x14ac:dyDescent="0.2">
      <c r="A129" s="36"/>
      <c r="B129" s="33" t="s">
        <v>272</v>
      </c>
      <c r="C129" s="33" t="s">
        <v>308</v>
      </c>
      <c r="D129" s="33" t="s">
        <v>221</v>
      </c>
      <c r="E129" s="31">
        <v>24</v>
      </c>
      <c r="F129" s="32">
        <v>6.5416666666666696</v>
      </c>
    </row>
    <row r="130" spans="1:6" x14ac:dyDescent="0.2">
      <c r="A130" s="36"/>
      <c r="B130" s="33" t="s">
        <v>273</v>
      </c>
      <c r="C130" s="33" t="s">
        <v>308</v>
      </c>
      <c r="D130" s="33" t="s">
        <v>221</v>
      </c>
      <c r="E130" s="31">
        <v>2</v>
      </c>
      <c r="F130" s="32"/>
    </row>
    <row r="131" spans="1:6" x14ac:dyDescent="0.2">
      <c r="A131" s="36"/>
      <c r="B131" s="33" t="s">
        <v>162</v>
      </c>
      <c r="C131" s="33" t="s">
        <v>308</v>
      </c>
      <c r="D131" s="33" t="s">
        <v>221</v>
      </c>
      <c r="E131" s="31">
        <v>2</v>
      </c>
      <c r="F131" s="32"/>
    </row>
    <row r="132" spans="1:6" x14ac:dyDescent="0.2">
      <c r="A132" s="36"/>
      <c r="B132" s="33" t="s">
        <v>275</v>
      </c>
      <c r="C132" s="33" t="s">
        <v>308</v>
      </c>
      <c r="D132" s="33" t="s">
        <v>221</v>
      </c>
      <c r="E132" s="31">
        <v>30</v>
      </c>
      <c r="F132" s="32">
        <v>6.8</v>
      </c>
    </row>
    <row r="133" spans="1:6" x14ac:dyDescent="0.2">
      <c r="A133" s="36"/>
      <c r="B133" s="33" t="s">
        <v>167</v>
      </c>
      <c r="C133" s="33" t="s">
        <v>308</v>
      </c>
      <c r="D133" s="33" t="s">
        <v>221</v>
      </c>
      <c r="E133" s="31">
        <v>24</v>
      </c>
      <c r="F133" s="32">
        <v>5.1666666666666696</v>
      </c>
    </row>
    <row r="134" spans="1:6" x14ac:dyDescent="0.2">
      <c r="A134" s="36"/>
      <c r="B134" s="33" t="s">
        <v>168</v>
      </c>
      <c r="C134" s="33" t="s">
        <v>308</v>
      </c>
      <c r="D134" s="33" t="s">
        <v>221</v>
      </c>
      <c r="E134" s="31">
        <v>51</v>
      </c>
      <c r="F134" s="32">
        <v>7.8823529411764701</v>
      </c>
    </row>
    <row r="135" spans="1:6" x14ac:dyDescent="0.2">
      <c r="A135" s="38" t="s">
        <v>5</v>
      </c>
      <c r="B135" s="11" t="s">
        <v>34</v>
      </c>
      <c r="C135" s="11" t="s">
        <v>308</v>
      </c>
      <c r="D135" s="11" t="s">
        <v>221</v>
      </c>
      <c r="E135" s="12">
        <v>50</v>
      </c>
      <c r="F135" s="13">
        <v>9.14</v>
      </c>
    </row>
    <row r="136" spans="1:6" x14ac:dyDescent="0.2">
      <c r="A136" s="37"/>
      <c r="B136" s="11" t="s">
        <v>35</v>
      </c>
      <c r="C136" s="11" t="s">
        <v>308</v>
      </c>
      <c r="D136" s="11" t="s">
        <v>221</v>
      </c>
      <c r="E136" s="12">
        <v>50</v>
      </c>
      <c r="F136" s="13">
        <v>10.26</v>
      </c>
    </row>
    <row r="137" spans="1:6" x14ac:dyDescent="0.2">
      <c r="A137" s="37"/>
      <c r="B137" s="11" t="s">
        <v>170</v>
      </c>
      <c r="C137" s="11" t="s">
        <v>308</v>
      </c>
      <c r="D137" s="11" t="s">
        <v>221</v>
      </c>
      <c r="E137" s="12">
        <v>4</v>
      </c>
      <c r="F137" s="13"/>
    </row>
    <row r="138" spans="1:6" x14ac:dyDescent="0.2">
      <c r="A138" s="37"/>
      <c r="B138" s="11" t="s">
        <v>171</v>
      </c>
      <c r="C138" s="11" t="s">
        <v>308</v>
      </c>
      <c r="D138" s="11" t="s">
        <v>221</v>
      </c>
      <c r="E138" s="12">
        <v>59</v>
      </c>
      <c r="F138" s="13">
        <v>7.9821428571428603</v>
      </c>
    </row>
    <row r="139" spans="1:6" x14ac:dyDescent="0.2">
      <c r="A139" s="37"/>
      <c r="B139" s="11" t="s">
        <v>172</v>
      </c>
      <c r="C139" s="11" t="s">
        <v>308</v>
      </c>
      <c r="D139" s="11" t="s">
        <v>221</v>
      </c>
      <c r="E139" s="12">
        <v>1</v>
      </c>
      <c r="F139" s="13">
        <v>7</v>
      </c>
    </row>
    <row r="140" spans="1:6" x14ac:dyDescent="0.2">
      <c r="A140" s="35" t="s">
        <v>6</v>
      </c>
      <c r="B140" s="33" t="s">
        <v>307</v>
      </c>
      <c r="C140" s="33" t="s">
        <v>307</v>
      </c>
      <c r="D140" s="33"/>
      <c r="E140" s="31">
        <v>325</v>
      </c>
      <c r="F140" s="32">
        <v>8.1633986928104605</v>
      </c>
    </row>
    <row r="141" spans="1:6" x14ac:dyDescent="0.2">
      <c r="A141" s="36"/>
      <c r="B141" s="33" t="s">
        <v>175</v>
      </c>
      <c r="C141" s="33" t="s">
        <v>308</v>
      </c>
      <c r="D141" s="33" t="s">
        <v>221</v>
      </c>
      <c r="E141" s="31">
        <v>1</v>
      </c>
      <c r="F141" s="32">
        <v>0</v>
      </c>
    </row>
    <row r="142" spans="1:6" x14ac:dyDescent="0.2">
      <c r="A142" s="36"/>
      <c r="B142" s="33" t="s">
        <v>277</v>
      </c>
      <c r="C142" s="33" t="s">
        <v>308</v>
      </c>
      <c r="D142" s="33" t="s">
        <v>221</v>
      </c>
      <c r="E142" s="31">
        <v>8</v>
      </c>
      <c r="F142" s="32">
        <v>8.5</v>
      </c>
    </row>
    <row r="143" spans="1:6" x14ac:dyDescent="0.2">
      <c r="A143" s="36"/>
      <c r="B143" s="33" t="s">
        <v>333</v>
      </c>
      <c r="C143" s="33" t="s">
        <v>308</v>
      </c>
      <c r="D143" s="33" t="s">
        <v>221</v>
      </c>
      <c r="E143" s="31">
        <v>58</v>
      </c>
      <c r="F143" s="32">
        <v>8.2452830188679194</v>
      </c>
    </row>
    <row r="144" spans="1:6" x14ac:dyDescent="0.2">
      <c r="A144" s="36"/>
      <c r="B144" s="33" t="s">
        <v>334</v>
      </c>
      <c r="C144" s="33" t="s">
        <v>308</v>
      </c>
      <c r="D144" s="33" t="s">
        <v>221</v>
      </c>
      <c r="E144" s="31">
        <v>53</v>
      </c>
      <c r="F144" s="32">
        <v>8.3962264150943398</v>
      </c>
    </row>
    <row r="145" spans="1:6" x14ac:dyDescent="0.2">
      <c r="A145" s="36"/>
      <c r="B145" s="33" t="s">
        <v>335</v>
      </c>
      <c r="C145" s="33" t="s">
        <v>308</v>
      </c>
      <c r="D145" s="33" t="s">
        <v>221</v>
      </c>
      <c r="E145" s="31">
        <v>19</v>
      </c>
      <c r="F145" s="32">
        <v>7.1578947368421098</v>
      </c>
    </row>
    <row r="146" spans="1:6" x14ac:dyDescent="0.2">
      <c r="A146" s="36"/>
      <c r="B146" s="33" t="s">
        <v>180</v>
      </c>
      <c r="C146" s="33" t="s">
        <v>308</v>
      </c>
      <c r="D146" s="33" t="s">
        <v>221</v>
      </c>
      <c r="E146" s="31">
        <v>45</v>
      </c>
      <c r="F146" s="32">
        <v>8.4888888888888907</v>
      </c>
    </row>
    <row r="147" spans="1:6" x14ac:dyDescent="0.2">
      <c r="A147" s="36"/>
      <c r="B147" s="33" t="s">
        <v>336</v>
      </c>
      <c r="C147" s="33" t="s">
        <v>308</v>
      </c>
      <c r="D147" s="33" t="s">
        <v>221</v>
      </c>
      <c r="E147" s="31">
        <v>39</v>
      </c>
      <c r="F147" s="32">
        <v>8.5833333333333304</v>
      </c>
    </row>
    <row r="148" spans="1:6" x14ac:dyDescent="0.2">
      <c r="A148" s="36"/>
      <c r="B148" s="33" t="s">
        <v>34</v>
      </c>
      <c r="C148" s="33" t="s">
        <v>308</v>
      </c>
      <c r="D148" s="33" t="s">
        <v>221</v>
      </c>
      <c r="E148" s="31">
        <v>41</v>
      </c>
      <c r="F148" s="32">
        <v>7.6829268292682897</v>
      </c>
    </row>
    <row r="149" spans="1:6" x14ac:dyDescent="0.2">
      <c r="A149" s="38" t="s">
        <v>7</v>
      </c>
      <c r="B149" s="11" t="s">
        <v>181</v>
      </c>
      <c r="C149" s="11" t="s">
        <v>308</v>
      </c>
      <c r="D149" s="11" t="s">
        <v>221</v>
      </c>
      <c r="E149" s="12">
        <v>18</v>
      </c>
      <c r="F149" s="13">
        <v>10.3888888888889</v>
      </c>
    </row>
    <row r="150" spans="1:6" x14ac:dyDescent="0.2">
      <c r="A150" s="37"/>
      <c r="B150" s="11" t="s">
        <v>182</v>
      </c>
      <c r="C150" s="11" t="s">
        <v>308</v>
      </c>
      <c r="D150" s="11" t="s">
        <v>221</v>
      </c>
      <c r="E150" s="12">
        <v>8</v>
      </c>
      <c r="F150" s="13">
        <v>10.875</v>
      </c>
    </row>
    <row r="151" spans="1:6" x14ac:dyDescent="0.2">
      <c r="A151" s="37"/>
      <c r="B151" s="11" t="s">
        <v>186</v>
      </c>
      <c r="C151" s="11" t="s">
        <v>308</v>
      </c>
      <c r="D151" s="11" t="s">
        <v>221</v>
      </c>
      <c r="E151" s="12">
        <v>1</v>
      </c>
      <c r="F151" s="13"/>
    </row>
    <row r="152" spans="1:6" x14ac:dyDescent="0.2">
      <c r="A152" s="37"/>
      <c r="B152" s="11" t="s">
        <v>279</v>
      </c>
      <c r="C152" s="11" t="s">
        <v>308</v>
      </c>
      <c r="D152" s="11" t="s">
        <v>221</v>
      </c>
      <c r="E152" s="12">
        <v>17</v>
      </c>
      <c r="F152" s="13">
        <v>8.8235294117647101</v>
      </c>
    </row>
    <row r="153" spans="1:6" x14ac:dyDescent="0.2">
      <c r="A153" s="37"/>
      <c r="B153" s="11" t="s">
        <v>280</v>
      </c>
      <c r="C153" s="11" t="s">
        <v>308</v>
      </c>
      <c r="D153" s="11" t="s">
        <v>221</v>
      </c>
      <c r="E153" s="12">
        <v>16</v>
      </c>
      <c r="F153" s="13">
        <v>9.625</v>
      </c>
    </row>
    <row r="154" spans="1:6" ht="24" x14ac:dyDescent="0.2">
      <c r="A154" s="35" t="s">
        <v>281</v>
      </c>
      <c r="B154" s="33" t="s">
        <v>34</v>
      </c>
      <c r="C154" s="33" t="s">
        <v>308</v>
      </c>
      <c r="D154" s="33" t="s">
        <v>221</v>
      </c>
      <c r="E154" s="31">
        <v>62</v>
      </c>
      <c r="F154" s="32">
        <v>7.4838709677419404</v>
      </c>
    </row>
    <row r="155" spans="1:6" x14ac:dyDescent="0.2">
      <c r="A155" s="36"/>
      <c r="B155" s="33" t="s">
        <v>35</v>
      </c>
      <c r="C155" s="33" t="s">
        <v>308</v>
      </c>
      <c r="D155" s="33" t="s">
        <v>221</v>
      </c>
      <c r="E155" s="31">
        <v>21</v>
      </c>
      <c r="F155" s="32">
        <v>7.1428571428571397</v>
      </c>
    </row>
    <row r="156" spans="1:6" x14ac:dyDescent="0.2">
      <c r="A156" s="36"/>
      <c r="B156" s="33" t="s">
        <v>123</v>
      </c>
      <c r="C156" s="33" t="s">
        <v>308</v>
      </c>
      <c r="D156" s="33" t="s">
        <v>221</v>
      </c>
      <c r="E156" s="31">
        <v>12</v>
      </c>
      <c r="F156" s="32">
        <v>9.6666666666666696</v>
      </c>
    </row>
    <row r="157" spans="1:6" x14ac:dyDescent="0.2">
      <c r="A157" s="36"/>
      <c r="B157" s="33" t="s">
        <v>124</v>
      </c>
      <c r="C157" s="33" t="s">
        <v>308</v>
      </c>
      <c r="D157" s="33" t="s">
        <v>221</v>
      </c>
      <c r="E157" s="31">
        <v>22</v>
      </c>
      <c r="F157" s="32">
        <v>9.1818181818181799</v>
      </c>
    </row>
    <row r="158" spans="1:6" x14ac:dyDescent="0.2">
      <c r="A158" s="36"/>
      <c r="B158" s="33" t="s">
        <v>127</v>
      </c>
      <c r="C158" s="33" t="s">
        <v>308</v>
      </c>
      <c r="D158" s="33" t="s">
        <v>221</v>
      </c>
      <c r="E158" s="31">
        <v>22</v>
      </c>
      <c r="F158" s="32"/>
    </row>
    <row r="159" spans="1:6" x14ac:dyDescent="0.2">
      <c r="A159" s="36"/>
      <c r="B159" s="33" t="s">
        <v>262</v>
      </c>
      <c r="C159" s="33" t="s">
        <v>308</v>
      </c>
      <c r="D159" s="33" t="s">
        <v>221</v>
      </c>
      <c r="E159" s="31">
        <v>27</v>
      </c>
      <c r="F159" s="32"/>
    </row>
    <row r="160" spans="1:6" x14ac:dyDescent="0.2">
      <c r="A160" s="36"/>
      <c r="B160" s="33" t="s">
        <v>131</v>
      </c>
      <c r="C160" s="33" t="s">
        <v>308</v>
      </c>
      <c r="D160" s="33" t="s">
        <v>221</v>
      </c>
      <c r="E160" s="31">
        <v>7</v>
      </c>
      <c r="F160" s="32">
        <v>8.5714285714285694</v>
      </c>
    </row>
    <row r="161" spans="1:6" x14ac:dyDescent="0.2">
      <c r="A161" s="36"/>
      <c r="B161" s="33" t="s">
        <v>132</v>
      </c>
      <c r="C161" s="33" t="s">
        <v>308</v>
      </c>
      <c r="D161" s="33" t="s">
        <v>221</v>
      </c>
      <c r="E161" s="31">
        <v>6</v>
      </c>
      <c r="F161" s="32">
        <v>6</v>
      </c>
    </row>
    <row r="162" spans="1:6" x14ac:dyDescent="0.2">
      <c r="A162" s="36"/>
      <c r="B162" s="33" t="s">
        <v>133</v>
      </c>
      <c r="C162" s="33" t="s">
        <v>308</v>
      </c>
      <c r="D162" s="33" t="s">
        <v>221</v>
      </c>
      <c r="E162" s="31">
        <v>12</v>
      </c>
      <c r="F162" s="32">
        <v>7.6666666666666696</v>
      </c>
    </row>
    <row r="163" spans="1:6" x14ac:dyDescent="0.2">
      <c r="A163" s="36"/>
      <c r="B163" s="33" t="s">
        <v>135</v>
      </c>
      <c r="C163" s="33" t="s">
        <v>308</v>
      </c>
      <c r="D163" s="33" t="s">
        <v>221</v>
      </c>
      <c r="E163" s="31">
        <v>75</v>
      </c>
      <c r="F163" s="32">
        <v>4.9838709677419404</v>
      </c>
    </row>
    <row r="164" spans="1:6" x14ac:dyDescent="0.2">
      <c r="A164" s="36"/>
      <c r="B164" s="33" t="s">
        <v>136</v>
      </c>
      <c r="C164" s="33" t="s">
        <v>308</v>
      </c>
      <c r="D164" s="33" t="s">
        <v>221</v>
      </c>
      <c r="E164" s="31">
        <v>84</v>
      </c>
      <c r="F164" s="32">
        <v>6.0441176470588198</v>
      </c>
    </row>
    <row r="165" spans="1:6" x14ac:dyDescent="0.2">
      <c r="A165" s="36"/>
      <c r="B165" s="33" t="s">
        <v>141</v>
      </c>
      <c r="C165" s="33" t="s">
        <v>308</v>
      </c>
      <c r="D165" s="33" t="s">
        <v>221</v>
      </c>
      <c r="E165" s="31">
        <v>5</v>
      </c>
      <c r="F165" s="32">
        <v>7.6</v>
      </c>
    </row>
    <row r="166" spans="1:6" x14ac:dyDescent="0.2">
      <c r="A166" s="36"/>
      <c r="B166" s="33" t="s">
        <v>331</v>
      </c>
      <c r="C166" s="33" t="s">
        <v>308</v>
      </c>
      <c r="D166" s="33" t="s">
        <v>221</v>
      </c>
      <c r="E166" s="31">
        <v>1</v>
      </c>
      <c r="F166" s="32"/>
    </row>
    <row r="167" spans="1:6" x14ac:dyDescent="0.2">
      <c r="A167" s="36"/>
      <c r="B167" s="33" t="s">
        <v>143</v>
      </c>
      <c r="C167" s="33" t="s">
        <v>308</v>
      </c>
      <c r="D167" s="33" t="s">
        <v>221</v>
      </c>
      <c r="E167" s="31">
        <v>9</v>
      </c>
      <c r="F167" s="32">
        <v>4.8888888888888902</v>
      </c>
    </row>
    <row r="168" spans="1:6" x14ac:dyDescent="0.2">
      <c r="A168" s="36"/>
      <c r="B168" s="33" t="s">
        <v>263</v>
      </c>
      <c r="C168" s="33" t="s">
        <v>308</v>
      </c>
      <c r="D168" s="33" t="s">
        <v>221</v>
      </c>
      <c r="E168" s="31">
        <v>2</v>
      </c>
      <c r="F168" s="32"/>
    </row>
    <row r="169" spans="1:6" x14ac:dyDescent="0.2">
      <c r="A169" s="36"/>
      <c r="B169" s="33" t="s">
        <v>264</v>
      </c>
      <c r="C169" s="33" t="s">
        <v>308</v>
      </c>
      <c r="D169" s="33" t="s">
        <v>221</v>
      </c>
      <c r="E169" s="31">
        <v>22</v>
      </c>
      <c r="F169" s="32">
        <v>6.3636363636363598</v>
      </c>
    </row>
    <row r="170" spans="1:6" x14ac:dyDescent="0.2">
      <c r="A170" s="36"/>
      <c r="B170" s="33" t="s">
        <v>265</v>
      </c>
      <c r="C170" s="33" t="s">
        <v>308</v>
      </c>
      <c r="D170" s="33" t="s">
        <v>221</v>
      </c>
      <c r="E170" s="31">
        <v>1</v>
      </c>
      <c r="F170" s="32"/>
    </row>
    <row r="171" spans="1:6" x14ac:dyDescent="0.2">
      <c r="A171" s="36"/>
      <c r="B171" s="33" t="s">
        <v>282</v>
      </c>
      <c r="C171" s="33" t="s">
        <v>308</v>
      </c>
      <c r="D171" s="33" t="s">
        <v>221</v>
      </c>
      <c r="E171" s="31">
        <v>9</v>
      </c>
      <c r="F171" s="32">
        <v>6.6666666666666696</v>
      </c>
    </row>
    <row r="172" spans="1:6" x14ac:dyDescent="0.2">
      <c r="A172" s="36"/>
      <c r="B172" s="33" t="s">
        <v>148</v>
      </c>
      <c r="C172" s="33" t="s">
        <v>308</v>
      </c>
      <c r="D172" s="33" t="s">
        <v>221</v>
      </c>
      <c r="E172" s="31">
        <v>65</v>
      </c>
      <c r="F172" s="32">
        <v>7.3384615384615399</v>
      </c>
    </row>
    <row r="173" spans="1:6" x14ac:dyDescent="0.2">
      <c r="A173" s="38" t="s">
        <v>283</v>
      </c>
      <c r="B173" s="11" t="s">
        <v>339</v>
      </c>
      <c r="C173" s="11" t="s">
        <v>308</v>
      </c>
      <c r="D173" s="11" t="s">
        <v>221</v>
      </c>
      <c r="E173" s="12">
        <v>44</v>
      </c>
      <c r="F173" s="13">
        <v>6.8409090909090899</v>
      </c>
    </row>
    <row r="174" spans="1:6" x14ac:dyDescent="0.2">
      <c r="A174" s="37"/>
      <c r="B174" s="11" t="s">
        <v>340</v>
      </c>
      <c r="C174" s="11" t="s">
        <v>308</v>
      </c>
      <c r="D174" s="11" t="s">
        <v>221</v>
      </c>
      <c r="E174" s="12">
        <v>49</v>
      </c>
      <c r="F174" s="13">
        <v>8.5714285714285694</v>
      </c>
    </row>
    <row r="175" spans="1:6" x14ac:dyDescent="0.2">
      <c r="A175" s="37"/>
      <c r="B175" s="11" t="s">
        <v>341</v>
      </c>
      <c r="C175" s="11" t="s">
        <v>308</v>
      </c>
      <c r="D175" s="11" t="s">
        <v>221</v>
      </c>
      <c r="E175" s="12">
        <v>53</v>
      </c>
      <c r="F175" s="13">
        <v>8.8039215686274499</v>
      </c>
    </row>
    <row r="176" spans="1:6" x14ac:dyDescent="0.2">
      <c r="A176" s="37"/>
      <c r="B176" s="11" t="s">
        <v>342</v>
      </c>
      <c r="C176" s="11" t="s">
        <v>308</v>
      </c>
      <c r="D176" s="11" t="s">
        <v>221</v>
      </c>
      <c r="E176" s="12">
        <v>50</v>
      </c>
      <c r="F176" s="13">
        <v>10</v>
      </c>
    </row>
    <row r="177" spans="1:6" ht="24" x14ac:dyDescent="0.2">
      <c r="A177" s="35" t="s">
        <v>288</v>
      </c>
      <c r="B177" s="33" t="s">
        <v>27</v>
      </c>
      <c r="C177" s="33" t="s">
        <v>308</v>
      </c>
      <c r="D177" s="33" t="s">
        <v>221</v>
      </c>
      <c r="E177" s="31">
        <v>6</v>
      </c>
      <c r="F177" s="32">
        <v>5.8333333333333304</v>
      </c>
    </row>
    <row r="178" spans="1:6" x14ac:dyDescent="0.2">
      <c r="A178" s="36"/>
      <c r="B178" s="33" t="s">
        <v>29</v>
      </c>
      <c r="C178" s="33" t="s">
        <v>308</v>
      </c>
      <c r="D178" s="33" t="s">
        <v>221</v>
      </c>
      <c r="E178" s="31">
        <v>3</v>
      </c>
      <c r="F178" s="32"/>
    </row>
    <row r="179" spans="1:6" x14ac:dyDescent="0.2">
      <c r="A179" s="36"/>
      <c r="B179" s="33" t="s">
        <v>191</v>
      </c>
      <c r="C179" s="33" t="s">
        <v>308</v>
      </c>
      <c r="D179" s="33" t="s">
        <v>221</v>
      </c>
      <c r="E179" s="31">
        <v>17</v>
      </c>
      <c r="F179" s="32">
        <v>9.4166666666666696</v>
      </c>
    </row>
    <row r="180" spans="1:6" x14ac:dyDescent="0.2">
      <c r="A180" s="36"/>
      <c r="B180" s="33" t="s">
        <v>192</v>
      </c>
      <c r="C180" s="33" t="s">
        <v>308</v>
      </c>
      <c r="D180" s="33" t="s">
        <v>221</v>
      </c>
      <c r="E180" s="31">
        <v>8</v>
      </c>
      <c r="F180" s="32">
        <v>9.375</v>
      </c>
    </row>
    <row r="181" spans="1:6" x14ac:dyDescent="0.2">
      <c r="A181" s="36"/>
      <c r="B181" s="33" t="s">
        <v>289</v>
      </c>
      <c r="C181" s="33" t="s">
        <v>308</v>
      </c>
      <c r="D181" s="33" t="s">
        <v>221</v>
      </c>
      <c r="E181" s="31">
        <v>7</v>
      </c>
      <c r="F181" s="32">
        <v>4.8</v>
      </c>
    </row>
    <row r="182" spans="1:6" x14ac:dyDescent="0.2">
      <c r="A182" s="36"/>
      <c r="B182" s="33" t="s">
        <v>343</v>
      </c>
      <c r="C182" s="33" t="s">
        <v>308</v>
      </c>
      <c r="D182" s="33" t="s">
        <v>221</v>
      </c>
      <c r="E182" s="31">
        <v>22</v>
      </c>
      <c r="F182" s="32">
        <v>6.3181818181818201</v>
      </c>
    </row>
    <row r="183" spans="1:6" x14ac:dyDescent="0.2">
      <c r="A183" s="36"/>
      <c r="B183" s="33" t="s">
        <v>344</v>
      </c>
      <c r="C183" s="33" t="s">
        <v>308</v>
      </c>
      <c r="D183" s="33" t="s">
        <v>221</v>
      </c>
      <c r="E183" s="31">
        <v>19</v>
      </c>
      <c r="F183" s="32">
        <v>6.7894736842105301</v>
      </c>
    </row>
    <row r="184" spans="1:6" x14ac:dyDescent="0.2">
      <c r="A184" s="36"/>
      <c r="B184" s="33" t="s">
        <v>337</v>
      </c>
      <c r="C184" s="33" t="s">
        <v>308</v>
      </c>
      <c r="D184" s="33" t="s">
        <v>221</v>
      </c>
      <c r="E184" s="31">
        <v>24</v>
      </c>
      <c r="F184" s="32">
        <v>7.9166666666666696</v>
      </c>
    </row>
    <row r="185" spans="1:6" x14ac:dyDescent="0.2">
      <c r="A185" s="36"/>
      <c r="B185" s="33" t="s">
        <v>338</v>
      </c>
      <c r="C185" s="33" t="s">
        <v>308</v>
      </c>
      <c r="D185" s="33" t="s">
        <v>221</v>
      </c>
      <c r="E185" s="31">
        <v>22</v>
      </c>
      <c r="F185" s="32">
        <v>9.7272727272727302</v>
      </c>
    </row>
    <row r="186" spans="1:6" x14ac:dyDescent="0.2">
      <c r="A186" s="36"/>
      <c r="B186" s="33" t="s">
        <v>345</v>
      </c>
      <c r="C186" s="33" t="s">
        <v>308</v>
      </c>
      <c r="D186" s="33" t="s">
        <v>221</v>
      </c>
      <c r="E186" s="31">
        <v>21</v>
      </c>
      <c r="F186" s="32">
        <v>9.5714285714285694</v>
      </c>
    </row>
    <row r="187" spans="1:6" x14ac:dyDescent="0.2">
      <c r="A187" s="36"/>
      <c r="B187" s="33" t="s">
        <v>293</v>
      </c>
      <c r="C187" s="33" t="s">
        <v>308</v>
      </c>
      <c r="D187" s="33" t="s">
        <v>221</v>
      </c>
      <c r="E187" s="31">
        <v>1</v>
      </c>
      <c r="F187" s="32">
        <v>2</v>
      </c>
    </row>
    <row r="188" spans="1:6" x14ac:dyDescent="0.2">
      <c r="A188" s="36"/>
      <c r="B188" s="33" t="s">
        <v>346</v>
      </c>
      <c r="C188" s="33" t="s">
        <v>308</v>
      </c>
      <c r="D188" s="33" t="s">
        <v>221</v>
      </c>
      <c r="E188" s="31">
        <v>21</v>
      </c>
      <c r="F188" s="32">
        <v>6.4761904761904798</v>
      </c>
    </row>
    <row r="189" spans="1:6" x14ac:dyDescent="0.2">
      <c r="A189" s="36"/>
      <c r="B189" s="33" t="s">
        <v>347</v>
      </c>
      <c r="C189" s="33" t="s">
        <v>308</v>
      </c>
      <c r="D189" s="33" t="s">
        <v>221</v>
      </c>
      <c r="E189" s="31">
        <v>2</v>
      </c>
      <c r="F189" s="32"/>
    </row>
    <row r="190" spans="1:6" ht="36" x14ac:dyDescent="0.2">
      <c r="A190" s="38" t="s">
        <v>295</v>
      </c>
      <c r="B190" s="11" t="s">
        <v>27</v>
      </c>
      <c r="C190" s="11" t="s">
        <v>308</v>
      </c>
      <c r="D190" s="11" t="s">
        <v>221</v>
      </c>
      <c r="E190" s="12">
        <v>13</v>
      </c>
      <c r="F190" s="13">
        <v>8.3076923076923102</v>
      </c>
    </row>
    <row r="191" spans="1:6" x14ac:dyDescent="0.2">
      <c r="A191" s="37"/>
      <c r="B191" s="11" t="s">
        <v>29</v>
      </c>
      <c r="C191" s="11" t="s">
        <v>308</v>
      </c>
      <c r="D191" s="11" t="s">
        <v>221</v>
      </c>
      <c r="E191" s="12">
        <v>14</v>
      </c>
      <c r="F191" s="13">
        <v>11.5</v>
      </c>
    </row>
    <row r="192" spans="1:6" x14ac:dyDescent="0.2">
      <c r="A192" s="37"/>
      <c r="B192" s="11" t="s">
        <v>195</v>
      </c>
      <c r="C192" s="11" t="s">
        <v>308</v>
      </c>
      <c r="D192" s="11" t="s">
        <v>221</v>
      </c>
      <c r="E192" s="12">
        <v>1</v>
      </c>
      <c r="F192" s="13"/>
    </row>
    <row r="193" spans="1:6" ht="36" x14ac:dyDescent="0.2">
      <c r="A193" s="35" t="s">
        <v>298</v>
      </c>
      <c r="B193" s="33" t="s">
        <v>27</v>
      </c>
      <c r="C193" s="33" t="s">
        <v>308</v>
      </c>
      <c r="D193" s="33" t="s">
        <v>221</v>
      </c>
      <c r="E193" s="31">
        <v>38</v>
      </c>
      <c r="F193" s="32">
        <v>8.1578947368421009</v>
      </c>
    </row>
    <row r="194" spans="1:6" x14ac:dyDescent="0.2">
      <c r="A194" s="36"/>
      <c r="B194" s="33" t="s">
        <v>200</v>
      </c>
      <c r="C194" s="33" t="s">
        <v>308</v>
      </c>
      <c r="D194" s="33" t="s">
        <v>221</v>
      </c>
      <c r="E194" s="31">
        <v>42</v>
      </c>
      <c r="F194" s="32">
        <v>4.71428571428571</v>
      </c>
    </row>
    <row r="195" spans="1:6" x14ac:dyDescent="0.2">
      <c r="A195" s="36"/>
      <c r="B195" s="33" t="s">
        <v>29</v>
      </c>
      <c r="C195" s="33" t="s">
        <v>308</v>
      </c>
      <c r="D195" s="33" t="s">
        <v>221</v>
      </c>
      <c r="E195" s="31">
        <v>34</v>
      </c>
      <c r="F195" s="32">
        <v>8.3235294117647101</v>
      </c>
    </row>
    <row r="196" spans="1:6" x14ac:dyDescent="0.2">
      <c r="A196" s="36"/>
      <c r="B196" s="33" t="s">
        <v>201</v>
      </c>
      <c r="C196" s="33" t="s">
        <v>308</v>
      </c>
      <c r="D196" s="33" t="s">
        <v>221</v>
      </c>
      <c r="E196" s="31">
        <v>40</v>
      </c>
      <c r="F196" s="32">
        <v>4.9749999999999996</v>
      </c>
    </row>
    <row r="197" spans="1:6" x14ac:dyDescent="0.2">
      <c r="A197" s="36"/>
      <c r="B197" s="33" t="s">
        <v>202</v>
      </c>
      <c r="C197" s="33" t="s">
        <v>308</v>
      </c>
      <c r="D197" s="33" t="s">
        <v>221</v>
      </c>
      <c r="E197" s="31">
        <v>38</v>
      </c>
      <c r="F197" s="32">
        <v>7.1578947368421098</v>
      </c>
    </row>
    <row r="198" spans="1:6" x14ac:dyDescent="0.2">
      <c r="A198" s="36"/>
      <c r="B198" s="33" t="s">
        <v>203</v>
      </c>
      <c r="C198" s="33" t="s">
        <v>308</v>
      </c>
      <c r="D198" s="33" t="s">
        <v>221</v>
      </c>
      <c r="E198" s="31">
        <v>39</v>
      </c>
      <c r="F198" s="32">
        <v>6.3589743589743604</v>
      </c>
    </row>
    <row r="199" spans="1:6" x14ac:dyDescent="0.2">
      <c r="A199" s="36"/>
      <c r="B199" s="33" t="s">
        <v>204</v>
      </c>
      <c r="C199" s="33" t="s">
        <v>308</v>
      </c>
      <c r="D199" s="33" t="s">
        <v>221</v>
      </c>
      <c r="E199" s="31">
        <v>36</v>
      </c>
      <c r="F199" s="32">
        <v>8.4444444444444393</v>
      </c>
    </row>
    <row r="200" spans="1:6" x14ac:dyDescent="0.2">
      <c r="A200" s="36"/>
      <c r="B200" s="33" t="s">
        <v>207</v>
      </c>
      <c r="C200" s="33" t="s">
        <v>308</v>
      </c>
      <c r="D200" s="33" t="s">
        <v>221</v>
      </c>
      <c r="E200" s="31">
        <v>13</v>
      </c>
      <c r="F200" s="32">
        <v>9.6153846153846203</v>
      </c>
    </row>
    <row r="201" spans="1:6" x14ac:dyDescent="0.2">
      <c r="A201" s="36"/>
      <c r="B201" s="33" t="s">
        <v>208</v>
      </c>
      <c r="C201" s="33" t="s">
        <v>308</v>
      </c>
      <c r="D201" s="33" t="s">
        <v>221</v>
      </c>
      <c r="E201" s="31">
        <v>13</v>
      </c>
      <c r="F201" s="32">
        <v>10.692307692307701</v>
      </c>
    </row>
    <row r="202" spans="1:6" x14ac:dyDescent="0.2">
      <c r="A202" s="36"/>
      <c r="B202" s="33" t="s">
        <v>209</v>
      </c>
      <c r="C202" s="33" t="s">
        <v>308</v>
      </c>
      <c r="D202" s="33" t="s">
        <v>221</v>
      </c>
      <c r="E202" s="31">
        <v>11</v>
      </c>
      <c r="F202" s="32">
        <v>4.7272727272727302</v>
      </c>
    </row>
    <row r="203" spans="1:6" x14ac:dyDescent="0.2">
      <c r="A203" s="36"/>
      <c r="B203" s="33" t="s">
        <v>210</v>
      </c>
      <c r="C203" s="33" t="s">
        <v>308</v>
      </c>
      <c r="D203" s="33" t="s">
        <v>221</v>
      </c>
      <c r="E203" s="31">
        <v>11</v>
      </c>
      <c r="F203" s="32">
        <v>10.363636363636401</v>
      </c>
    </row>
    <row r="204" spans="1:6" x14ac:dyDescent="0.2">
      <c r="A204" s="36"/>
      <c r="B204" s="33" t="s">
        <v>348</v>
      </c>
      <c r="C204" s="33" t="s">
        <v>308</v>
      </c>
      <c r="D204" s="33" t="s">
        <v>221</v>
      </c>
      <c r="E204" s="31">
        <v>14</v>
      </c>
      <c r="F204" s="32">
        <v>7.0714285714285703</v>
      </c>
    </row>
    <row r="205" spans="1:6" x14ac:dyDescent="0.2">
      <c r="A205" s="36"/>
      <c r="B205" s="33" t="s">
        <v>349</v>
      </c>
      <c r="C205" s="33" t="s">
        <v>308</v>
      </c>
      <c r="D205" s="33" t="s">
        <v>221</v>
      </c>
      <c r="E205" s="31">
        <v>14</v>
      </c>
      <c r="F205" s="32">
        <v>9.9285714285714306</v>
      </c>
    </row>
    <row r="206" spans="1:6" ht="24" x14ac:dyDescent="0.2">
      <c r="A206" s="38" t="s">
        <v>299</v>
      </c>
      <c r="B206" s="11" t="s">
        <v>27</v>
      </c>
      <c r="C206" s="11" t="s">
        <v>308</v>
      </c>
      <c r="D206" s="11" t="s">
        <v>221</v>
      </c>
      <c r="E206" s="12">
        <v>8</v>
      </c>
      <c r="F206" s="13">
        <v>6.125</v>
      </c>
    </row>
    <row r="207" spans="1:6" x14ac:dyDescent="0.2">
      <c r="A207" s="37"/>
      <c r="B207" s="11" t="s">
        <v>29</v>
      </c>
      <c r="C207" s="11" t="s">
        <v>308</v>
      </c>
      <c r="D207" s="11" t="s">
        <v>221</v>
      </c>
      <c r="E207" s="12">
        <v>1</v>
      </c>
      <c r="F207" s="13"/>
    </row>
    <row r="208" spans="1:6" x14ac:dyDescent="0.2">
      <c r="A208" s="37"/>
      <c r="B208" s="11" t="s">
        <v>350</v>
      </c>
      <c r="C208" s="11" t="s">
        <v>308</v>
      </c>
      <c r="D208" s="11" t="s">
        <v>221</v>
      </c>
      <c r="E208" s="12">
        <v>19</v>
      </c>
      <c r="F208" s="13">
        <v>4.9473684210526301</v>
      </c>
    </row>
    <row r="209" spans="1:6" x14ac:dyDescent="0.2">
      <c r="A209" s="37"/>
      <c r="B209" s="11" t="s">
        <v>351</v>
      </c>
      <c r="C209" s="11" t="s">
        <v>308</v>
      </c>
      <c r="D209" s="11" t="s">
        <v>221</v>
      </c>
      <c r="E209" s="12">
        <v>16</v>
      </c>
      <c r="F209" s="13">
        <v>5.5625</v>
      </c>
    </row>
    <row r="210" spans="1:6" x14ac:dyDescent="0.2">
      <c r="A210" s="37"/>
      <c r="B210" s="11" t="s">
        <v>352</v>
      </c>
      <c r="C210" s="11" t="s">
        <v>308</v>
      </c>
      <c r="D210" s="11" t="s">
        <v>221</v>
      </c>
      <c r="E210" s="12">
        <v>3</v>
      </c>
      <c r="F210" s="13">
        <v>7</v>
      </c>
    </row>
    <row r="211" spans="1:6" x14ac:dyDescent="0.2">
      <c r="A211" s="37"/>
      <c r="B211" s="11" t="s">
        <v>212</v>
      </c>
      <c r="C211" s="11" t="s">
        <v>308</v>
      </c>
      <c r="D211" s="11" t="s">
        <v>221</v>
      </c>
      <c r="E211" s="12">
        <v>5</v>
      </c>
      <c r="F211" s="13">
        <v>7.6</v>
      </c>
    </row>
    <row r="212" spans="1:6" ht="36" x14ac:dyDescent="0.2">
      <c r="A212" s="35" t="s">
        <v>300</v>
      </c>
      <c r="B212" s="33" t="s">
        <v>217</v>
      </c>
      <c r="C212" s="33" t="s">
        <v>308</v>
      </c>
      <c r="D212" s="33" t="s">
        <v>221</v>
      </c>
      <c r="E212" s="31">
        <v>33</v>
      </c>
      <c r="F212" s="32">
        <v>6.7272727272727302</v>
      </c>
    </row>
    <row r="213" spans="1:6" x14ac:dyDescent="0.2">
      <c r="A213" s="36"/>
      <c r="B213" s="33" t="s">
        <v>218</v>
      </c>
      <c r="C213" s="33" t="s">
        <v>308</v>
      </c>
      <c r="D213" s="33" t="s">
        <v>221</v>
      </c>
      <c r="E213" s="31">
        <v>32</v>
      </c>
      <c r="F213" s="32">
        <v>9.5</v>
      </c>
    </row>
    <row r="214" spans="1:6" x14ac:dyDescent="0.2">
      <c r="A214" s="36"/>
      <c r="B214" s="33" t="s">
        <v>27</v>
      </c>
      <c r="C214" s="33" t="s">
        <v>308</v>
      </c>
      <c r="D214" s="33" t="s">
        <v>221</v>
      </c>
      <c r="E214" s="31">
        <v>8</v>
      </c>
      <c r="F214" s="32">
        <v>5.375</v>
      </c>
    </row>
    <row r="215" spans="1:6" ht="24" x14ac:dyDescent="0.2">
      <c r="A215" s="38" t="s">
        <v>304</v>
      </c>
      <c r="B215" s="11" t="s">
        <v>27</v>
      </c>
      <c r="C215" s="11" t="s">
        <v>308</v>
      </c>
      <c r="D215" s="11" t="s">
        <v>221</v>
      </c>
      <c r="E215" s="12">
        <v>22</v>
      </c>
      <c r="F215" s="13">
        <v>6.3636363636363598</v>
      </c>
    </row>
    <row r="216" spans="1:6" x14ac:dyDescent="0.2">
      <c r="A216" s="37"/>
      <c r="B216" s="11" t="s">
        <v>29</v>
      </c>
      <c r="C216" s="11" t="s">
        <v>308</v>
      </c>
      <c r="D216" s="11" t="s">
        <v>221</v>
      </c>
      <c r="E216" s="12">
        <v>2</v>
      </c>
      <c r="F216" s="13"/>
    </row>
    <row r="217" spans="1:6" x14ac:dyDescent="0.2">
      <c r="A217" s="37"/>
      <c r="B217" s="11" t="s">
        <v>32</v>
      </c>
      <c r="C217" s="11" t="s">
        <v>308</v>
      </c>
      <c r="D217" s="11" t="s">
        <v>221</v>
      </c>
      <c r="E217" s="12">
        <v>43</v>
      </c>
      <c r="F217" s="13">
        <v>9.7209302325581408</v>
      </c>
    </row>
    <row r="218" spans="1:6" x14ac:dyDescent="0.2">
      <c r="A218" s="37"/>
      <c r="B218" s="11" t="s">
        <v>225</v>
      </c>
      <c r="C218" s="11" t="s">
        <v>308</v>
      </c>
      <c r="D218" s="11" t="s">
        <v>221</v>
      </c>
      <c r="E218" s="12">
        <v>42</v>
      </c>
      <c r="F218" s="13">
        <v>10.0714285714286</v>
      </c>
    </row>
    <row r="219" spans="1:6" x14ac:dyDescent="0.2">
      <c r="A219" s="35" t="s">
        <v>11</v>
      </c>
      <c r="B219" s="33" t="s">
        <v>27</v>
      </c>
      <c r="C219" s="33" t="s">
        <v>308</v>
      </c>
      <c r="D219" s="33" t="s">
        <v>221</v>
      </c>
      <c r="E219" s="31">
        <v>5</v>
      </c>
      <c r="F219" s="32">
        <v>10.8</v>
      </c>
    </row>
    <row r="220" spans="1:6" x14ac:dyDescent="0.2">
      <c r="A220" s="36"/>
      <c r="B220" s="33" t="s">
        <v>29</v>
      </c>
      <c r="C220" s="33" t="s">
        <v>308</v>
      </c>
      <c r="D220" s="33" t="s">
        <v>221</v>
      </c>
      <c r="E220" s="31">
        <v>7</v>
      </c>
      <c r="F220" s="32">
        <v>11.285714285714301</v>
      </c>
    </row>
    <row r="221" spans="1:6" x14ac:dyDescent="0.2">
      <c r="A221" s="36"/>
      <c r="B221" s="33" t="s">
        <v>193</v>
      </c>
      <c r="C221" s="33" t="s">
        <v>308</v>
      </c>
      <c r="D221" s="33" t="s">
        <v>221</v>
      </c>
      <c r="E221" s="31">
        <v>40</v>
      </c>
      <c r="F221" s="32">
        <v>8.5500000000000007</v>
      </c>
    </row>
    <row r="222" spans="1:6" x14ac:dyDescent="0.2">
      <c r="A222" s="36"/>
      <c r="B222" s="33" t="s">
        <v>194</v>
      </c>
      <c r="C222" s="33" t="s">
        <v>308</v>
      </c>
      <c r="D222" s="33" t="s">
        <v>221</v>
      </c>
      <c r="E222" s="31">
        <v>43</v>
      </c>
      <c r="F222" s="32">
        <v>8.5116279069767398</v>
      </c>
    </row>
    <row r="223" spans="1:6" x14ac:dyDescent="0.2">
      <c r="A223" s="36"/>
      <c r="B223" s="33" t="s">
        <v>353</v>
      </c>
      <c r="C223" s="33" t="s">
        <v>308</v>
      </c>
      <c r="D223" s="33" t="s">
        <v>221</v>
      </c>
      <c r="E223" s="31">
        <v>7</v>
      </c>
      <c r="F223" s="32">
        <v>10</v>
      </c>
    </row>
    <row r="224" spans="1:6" x14ac:dyDescent="0.2">
      <c r="A224" s="36"/>
      <c r="B224" s="33" t="s">
        <v>354</v>
      </c>
      <c r="C224" s="33" t="s">
        <v>308</v>
      </c>
      <c r="D224" s="33" t="s">
        <v>221</v>
      </c>
      <c r="E224" s="31">
        <v>33</v>
      </c>
      <c r="F224" s="32">
        <v>8.4242424242424203</v>
      </c>
    </row>
    <row r="225" spans="1:6" ht="24" x14ac:dyDescent="0.2">
      <c r="A225" s="38" t="s">
        <v>12</v>
      </c>
      <c r="B225" s="11" t="s">
        <v>27</v>
      </c>
      <c r="C225" s="11" t="s">
        <v>308</v>
      </c>
      <c r="D225" s="11" t="s">
        <v>221</v>
      </c>
      <c r="E225" s="12">
        <v>76</v>
      </c>
      <c r="F225" s="13">
        <v>8.6842105263157894</v>
      </c>
    </row>
    <row r="226" spans="1:6" x14ac:dyDescent="0.2">
      <c r="A226" s="37"/>
      <c r="B226" s="11" t="s">
        <v>200</v>
      </c>
      <c r="C226" s="11" t="s">
        <v>308</v>
      </c>
      <c r="D226" s="11" t="s">
        <v>221</v>
      </c>
      <c r="E226" s="12">
        <v>39</v>
      </c>
      <c r="F226" s="13">
        <v>5.3333333333333304</v>
      </c>
    </row>
    <row r="227" spans="1:6" x14ac:dyDescent="0.2">
      <c r="A227" s="37"/>
      <c r="B227" s="11" t="s">
        <v>29</v>
      </c>
      <c r="C227" s="11" t="s">
        <v>308</v>
      </c>
      <c r="D227" s="11" t="s">
        <v>221</v>
      </c>
      <c r="E227" s="12">
        <v>63</v>
      </c>
      <c r="F227" s="13">
        <v>9.0476190476190492</v>
      </c>
    </row>
    <row r="228" spans="1:6" x14ac:dyDescent="0.2">
      <c r="A228" s="37"/>
      <c r="B228" s="11" t="s">
        <v>201</v>
      </c>
      <c r="C228" s="11" t="s">
        <v>308</v>
      </c>
      <c r="D228" s="11" t="s">
        <v>221</v>
      </c>
      <c r="E228" s="12">
        <v>95</v>
      </c>
      <c r="F228" s="13">
        <v>4.8315789473684196</v>
      </c>
    </row>
    <row r="229" spans="1:6" x14ac:dyDescent="0.2">
      <c r="A229" s="37"/>
      <c r="B229" s="11" t="s">
        <v>202</v>
      </c>
      <c r="C229" s="11" t="s">
        <v>308</v>
      </c>
      <c r="D229" s="11" t="s">
        <v>221</v>
      </c>
      <c r="E229" s="12">
        <v>92</v>
      </c>
      <c r="F229" s="13">
        <v>9.0217391304347796</v>
      </c>
    </row>
    <row r="230" spans="1:6" x14ac:dyDescent="0.2">
      <c r="A230" s="37"/>
      <c r="B230" s="11" t="s">
        <v>203</v>
      </c>
      <c r="C230" s="11">
        <v>2020</v>
      </c>
      <c r="D230" s="11" t="s">
        <v>221</v>
      </c>
      <c r="E230" s="12">
        <v>92</v>
      </c>
      <c r="F230" s="13">
        <v>7.7391304347826102</v>
      </c>
    </row>
    <row r="231" spans="1:6" x14ac:dyDescent="0.2">
      <c r="A231" s="37"/>
      <c r="B231" s="11" t="s">
        <v>204</v>
      </c>
      <c r="C231" s="11" t="s">
        <v>308</v>
      </c>
      <c r="D231" s="11" t="s">
        <v>221</v>
      </c>
      <c r="E231" s="12">
        <v>94</v>
      </c>
      <c r="F231" s="13">
        <v>9.1170212765957395</v>
      </c>
    </row>
    <row r="232" spans="1:6" x14ac:dyDescent="0.2">
      <c r="A232" s="37"/>
      <c r="B232" s="11" t="s">
        <v>205</v>
      </c>
      <c r="C232" s="11" t="s">
        <v>308</v>
      </c>
      <c r="D232" s="11" t="s">
        <v>221</v>
      </c>
      <c r="E232" s="12">
        <v>31</v>
      </c>
      <c r="F232" s="13">
        <v>10.3870967741935</v>
      </c>
    </row>
    <row r="233" spans="1:6" x14ac:dyDescent="0.2">
      <c r="A233" s="37"/>
      <c r="B233" s="11" t="s">
        <v>206</v>
      </c>
      <c r="C233" s="11" t="s">
        <v>308</v>
      </c>
      <c r="D233" s="11" t="s">
        <v>221</v>
      </c>
      <c r="E233" s="12">
        <v>31</v>
      </c>
      <c r="F233" s="13">
        <v>9.8387096774193505</v>
      </c>
    </row>
    <row r="234" spans="1:6" x14ac:dyDescent="0.2">
      <c r="A234" s="37"/>
      <c r="B234" s="11" t="s">
        <v>207</v>
      </c>
      <c r="C234" s="11" t="s">
        <v>308</v>
      </c>
      <c r="D234" s="11" t="s">
        <v>221</v>
      </c>
      <c r="E234" s="12">
        <v>25</v>
      </c>
      <c r="F234" s="13">
        <v>7.16</v>
      </c>
    </row>
    <row r="235" spans="1:6" x14ac:dyDescent="0.2">
      <c r="A235" s="37"/>
      <c r="B235" s="11" t="s">
        <v>208</v>
      </c>
      <c r="C235" s="11" t="s">
        <v>308</v>
      </c>
      <c r="D235" s="11" t="s">
        <v>221</v>
      </c>
      <c r="E235" s="12">
        <v>22</v>
      </c>
      <c r="F235" s="13">
        <v>9.0454545454545503</v>
      </c>
    </row>
    <row r="236" spans="1:6" x14ac:dyDescent="0.2">
      <c r="A236" s="37"/>
      <c r="B236" s="11" t="s">
        <v>209</v>
      </c>
      <c r="C236" s="11" t="s">
        <v>308</v>
      </c>
      <c r="D236" s="11" t="s">
        <v>221</v>
      </c>
      <c r="E236" s="12">
        <v>20</v>
      </c>
      <c r="F236" s="13">
        <v>7.4</v>
      </c>
    </row>
    <row r="237" spans="1:6" x14ac:dyDescent="0.2">
      <c r="A237" s="37"/>
      <c r="B237" s="11" t="s">
        <v>210</v>
      </c>
      <c r="C237" s="11" t="s">
        <v>308</v>
      </c>
      <c r="D237" s="11" t="s">
        <v>221</v>
      </c>
      <c r="E237" s="12">
        <v>20</v>
      </c>
      <c r="F237" s="13">
        <v>10.95</v>
      </c>
    </row>
    <row r="238" spans="1:6" x14ac:dyDescent="0.2">
      <c r="A238" s="37"/>
      <c r="B238" s="11" t="s">
        <v>348</v>
      </c>
      <c r="C238" s="11" t="s">
        <v>308</v>
      </c>
      <c r="D238" s="11" t="s">
        <v>221</v>
      </c>
      <c r="E238" s="12">
        <v>18</v>
      </c>
      <c r="F238" s="13">
        <v>9.2777777777777803</v>
      </c>
    </row>
    <row r="239" spans="1:6" x14ac:dyDescent="0.2">
      <c r="A239" s="37"/>
      <c r="B239" s="11" t="s">
        <v>349</v>
      </c>
      <c r="C239" s="11" t="s">
        <v>308</v>
      </c>
      <c r="D239" s="11" t="s">
        <v>221</v>
      </c>
      <c r="E239" s="12">
        <v>18</v>
      </c>
      <c r="F239" s="13">
        <v>10.7777777777778</v>
      </c>
    </row>
    <row r="240" spans="1:6" ht="24" x14ac:dyDescent="0.2">
      <c r="A240" s="35" t="s">
        <v>13</v>
      </c>
      <c r="B240" s="33" t="s">
        <v>27</v>
      </c>
      <c r="C240" s="33" t="s">
        <v>308</v>
      </c>
      <c r="D240" s="33" t="s">
        <v>221</v>
      </c>
      <c r="E240" s="31">
        <v>3</v>
      </c>
      <c r="F240" s="32"/>
    </row>
    <row r="241" spans="1:6" x14ac:dyDescent="0.2">
      <c r="A241" s="36"/>
      <c r="B241" s="33" t="s">
        <v>350</v>
      </c>
      <c r="C241" s="33" t="s">
        <v>308</v>
      </c>
      <c r="D241" s="33" t="s">
        <v>221</v>
      </c>
      <c r="E241" s="31">
        <v>36</v>
      </c>
      <c r="F241" s="32">
        <v>7.5555555555555598</v>
      </c>
    </row>
    <row r="242" spans="1:6" x14ac:dyDescent="0.2">
      <c r="A242" s="36"/>
      <c r="B242" s="33" t="s">
        <v>351</v>
      </c>
      <c r="C242" s="33" t="s">
        <v>308</v>
      </c>
      <c r="D242" s="33" t="s">
        <v>221</v>
      </c>
      <c r="E242" s="31">
        <v>15</v>
      </c>
      <c r="F242" s="32">
        <v>9.6666666666666696</v>
      </c>
    </row>
    <row r="243" spans="1:6" x14ac:dyDescent="0.2">
      <c r="A243" s="36"/>
      <c r="B243" s="33" t="s">
        <v>352</v>
      </c>
      <c r="C243" s="33" t="s">
        <v>308</v>
      </c>
      <c r="D243" s="33" t="s">
        <v>221</v>
      </c>
      <c r="E243" s="31">
        <v>19</v>
      </c>
      <c r="F243" s="32">
        <v>7.6315789473684204</v>
      </c>
    </row>
    <row r="244" spans="1:6" x14ac:dyDescent="0.2">
      <c r="A244" s="36"/>
      <c r="B244" s="33" t="s">
        <v>355</v>
      </c>
      <c r="C244" s="33" t="s">
        <v>308</v>
      </c>
      <c r="D244" s="33" t="s">
        <v>221</v>
      </c>
      <c r="E244" s="31">
        <v>1</v>
      </c>
      <c r="F244" s="32"/>
    </row>
    <row r="245" spans="1:6" x14ac:dyDescent="0.2">
      <c r="A245" s="36"/>
      <c r="B245" s="33" t="s">
        <v>212</v>
      </c>
      <c r="C245" s="33" t="s">
        <v>308</v>
      </c>
      <c r="D245" s="33" t="s">
        <v>221</v>
      </c>
      <c r="E245" s="31">
        <v>6</v>
      </c>
      <c r="F245" s="32">
        <v>4.75</v>
      </c>
    </row>
    <row r="246" spans="1:6" ht="24" x14ac:dyDescent="0.2">
      <c r="A246" s="38" t="s">
        <v>14</v>
      </c>
      <c r="B246" s="11" t="s">
        <v>217</v>
      </c>
      <c r="C246" s="11" t="s">
        <v>308</v>
      </c>
      <c r="D246" s="11" t="s">
        <v>221</v>
      </c>
      <c r="E246" s="12">
        <v>40</v>
      </c>
      <c r="F246" s="13">
        <v>5.2</v>
      </c>
    </row>
    <row r="247" spans="1:6" x14ac:dyDescent="0.2">
      <c r="A247" s="37"/>
      <c r="B247" s="11" t="s">
        <v>218</v>
      </c>
      <c r="C247" s="11" t="s">
        <v>308</v>
      </c>
      <c r="D247" s="11" t="s">
        <v>221</v>
      </c>
      <c r="E247" s="12">
        <v>36</v>
      </c>
      <c r="F247" s="13">
        <v>9.8888888888888893</v>
      </c>
    </row>
    <row r="248" spans="1:6" x14ac:dyDescent="0.2">
      <c r="A248" s="37"/>
      <c r="B248" s="11" t="s">
        <v>27</v>
      </c>
      <c r="C248" s="11" t="s">
        <v>308</v>
      </c>
      <c r="D248" s="11" t="s">
        <v>221</v>
      </c>
      <c r="E248" s="12">
        <v>3</v>
      </c>
      <c r="F248" s="13"/>
    </row>
    <row r="249" spans="1:6" x14ac:dyDescent="0.2">
      <c r="A249" s="37"/>
      <c r="B249" s="11" t="s">
        <v>29</v>
      </c>
      <c r="C249" s="11" t="s">
        <v>308</v>
      </c>
      <c r="D249" s="11" t="s">
        <v>221</v>
      </c>
      <c r="E249" s="12">
        <v>1</v>
      </c>
      <c r="F249" s="13"/>
    </row>
    <row r="250" spans="1:6" ht="24" x14ac:dyDescent="0.2">
      <c r="A250" s="35" t="s">
        <v>305</v>
      </c>
      <c r="B250" s="33" t="s">
        <v>34</v>
      </c>
      <c r="C250" s="33" t="s">
        <v>308</v>
      </c>
      <c r="D250" s="33" t="s">
        <v>221</v>
      </c>
      <c r="E250" s="31">
        <v>64</v>
      </c>
      <c r="F250" s="32">
        <v>6.3125</v>
      </c>
    </row>
    <row r="251" spans="1:6" x14ac:dyDescent="0.2">
      <c r="A251" s="36"/>
      <c r="B251" s="33" t="s">
        <v>104</v>
      </c>
      <c r="C251" s="33" t="s">
        <v>308</v>
      </c>
      <c r="D251" s="33" t="s">
        <v>221</v>
      </c>
      <c r="E251" s="31">
        <v>36</v>
      </c>
      <c r="F251" s="32">
        <v>5.4444444444444402</v>
      </c>
    </row>
    <row r="252" spans="1:6" x14ac:dyDescent="0.2">
      <c r="A252" s="36"/>
      <c r="B252" s="33" t="s">
        <v>35</v>
      </c>
      <c r="C252" s="33" t="s">
        <v>308</v>
      </c>
      <c r="D252" s="33" t="s">
        <v>221</v>
      </c>
      <c r="E252" s="31">
        <v>52</v>
      </c>
      <c r="F252" s="32"/>
    </row>
    <row r="253" spans="1:6" x14ac:dyDescent="0.2">
      <c r="A253" s="36"/>
      <c r="B253" s="33" t="s">
        <v>108</v>
      </c>
      <c r="C253" s="33" t="s">
        <v>308</v>
      </c>
      <c r="D253" s="33" t="s">
        <v>221</v>
      </c>
      <c r="E253" s="31">
        <v>12</v>
      </c>
      <c r="F253" s="32">
        <v>7.8333333333333304</v>
      </c>
    </row>
    <row r="254" spans="1:6" x14ac:dyDescent="0.2">
      <c r="A254" s="36"/>
      <c r="B254" s="33" t="s">
        <v>110</v>
      </c>
      <c r="C254" s="33" t="s">
        <v>308</v>
      </c>
      <c r="D254" s="33" t="s">
        <v>221</v>
      </c>
      <c r="E254" s="31">
        <v>10</v>
      </c>
      <c r="F254" s="32">
        <v>8.4</v>
      </c>
    </row>
    <row r="255" spans="1:6" x14ac:dyDescent="0.2">
      <c r="A255" s="36"/>
      <c r="B255" s="33" t="s">
        <v>114</v>
      </c>
      <c r="C255" s="33" t="s">
        <v>308</v>
      </c>
      <c r="D255" s="33" t="s">
        <v>221</v>
      </c>
      <c r="E255" s="31">
        <v>43</v>
      </c>
      <c r="F255" s="32">
        <v>7.4358974358974397</v>
      </c>
    </row>
    <row r="256" spans="1:6" x14ac:dyDescent="0.2">
      <c r="A256" s="36"/>
      <c r="B256" s="33" t="s">
        <v>115</v>
      </c>
      <c r="C256" s="33" t="s">
        <v>308</v>
      </c>
      <c r="D256" s="33" t="s">
        <v>221</v>
      </c>
      <c r="E256" s="31">
        <v>43</v>
      </c>
      <c r="F256" s="32">
        <v>6.2307692307692299</v>
      </c>
    </row>
    <row r="257" spans="1:6" x14ac:dyDescent="0.2">
      <c r="A257" s="36"/>
      <c r="B257" s="33" t="s">
        <v>116</v>
      </c>
      <c r="C257" s="33" t="s">
        <v>308</v>
      </c>
      <c r="D257" s="33" t="s">
        <v>221</v>
      </c>
      <c r="E257" s="31">
        <v>45</v>
      </c>
      <c r="F257" s="32">
        <v>7.5609756097560998</v>
      </c>
    </row>
    <row r="258" spans="1:6" x14ac:dyDescent="0.2">
      <c r="A258" s="36"/>
      <c r="B258" s="33" t="s">
        <v>249</v>
      </c>
      <c r="C258" s="33" t="s">
        <v>308</v>
      </c>
      <c r="D258" s="33" t="s">
        <v>221</v>
      </c>
      <c r="E258" s="31">
        <v>36</v>
      </c>
      <c r="F258" s="32">
        <v>8.5555555555555607</v>
      </c>
    </row>
    <row r="259" spans="1:6" x14ac:dyDescent="0.2">
      <c r="A259" s="36"/>
      <c r="B259" s="33" t="s">
        <v>226</v>
      </c>
      <c r="C259" s="33" t="s">
        <v>308</v>
      </c>
      <c r="D259" s="33" t="s">
        <v>221</v>
      </c>
      <c r="E259" s="31">
        <v>29</v>
      </c>
      <c r="F259" s="32">
        <v>7.2758620689655196</v>
      </c>
    </row>
    <row r="260" spans="1:6" x14ac:dyDescent="0.2">
      <c r="A260" s="36"/>
      <c r="B260" s="33" t="s">
        <v>254</v>
      </c>
      <c r="C260" s="33" t="s">
        <v>308</v>
      </c>
      <c r="D260" s="33" t="s">
        <v>221</v>
      </c>
      <c r="E260" s="31">
        <v>45</v>
      </c>
      <c r="F260" s="32">
        <v>7.75555555555556</v>
      </c>
    </row>
    <row r="261" spans="1:6" x14ac:dyDescent="0.2">
      <c r="A261" s="36"/>
      <c r="B261" s="33" t="s">
        <v>255</v>
      </c>
      <c r="C261" s="33" t="s">
        <v>308</v>
      </c>
      <c r="D261" s="33" t="s">
        <v>221</v>
      </c>
      <c r="E261" s="31">
        <v>45</v>
      </c>
      <c r="F261" s="32">
        <v>7.8</v>
      </c>
    </row>
    <row r="262" spans="1:6" x14ac:dyDescent="0.2">
      <c r="A262" s="36"/>
      <c r="B262" s="33" t="s">
        <v>323</v>
      </c>
      <c r="C262" s="33" t="s">
        <v>308</v>
      </c>
      <c r="D262" s="33" t="s">
        <v>221</v>
      </c>
      <c r="E262" s="31">
        <v>61</v>
      </c>
      <c r="F262" s="32">
        <v>6.2131147540983598</v>
      </c>
    </row>
    <row r="263" spans="1:6" x14ac:dyDescent="0.2">
      <c r="A263" s="36"/>
      <c r="B263" s="33" t="s">
        <v>324</v>
      </c>
      <c r="C263" s="33" t="s">
        <v>308</v>
      </c>
      <c r="D263" s="33" t="s">
        <v>221</v>
      </c>
      <c r="E263" s="31">
        <v>67</v>
      </c>
      <c r="F263" s="32">
        <v>7.5522388059701502</v>
      </c>
    </row>
    <row r="264" spans="1:6" x14ac:dyDescent="0.2">
      <c r="A264" s="36"/>
      <c r="B264" s="33" t="s">
        <v>325</v>
      </c>
      <c r="C264" s="33" t="s">
        <v>308</v>
      </c>
      <c r="D264" s="33" t="s">
        <v>221</v>
      </c>
      <c r="E264" s="31">
        <v>65</v>
      </c>
      <c r="F264" s="32">
        <v>8.9692307692307693</v>
      </c>
    </row>
    <row r="265" spans="1:6" x14ac:dyDescent="0.2">
      <c r="A265" s="36"/>
      <c r="B265" s="33" t="s">
        <v>326</v>
      </c>
      <c r="C265" s="33" t="s">
        <v>308</v>
      </c>
      <c r="D265" s="33" t="s">
        <v>221</v>
      </c>
      <c r="E265" s="31">
        <v>1</v>
      </c>
      <c r="F265" s="32"/>
    </row>
    <row r="266" spans="1:6" x14ac:dyDescent="0.2">
      <c r="A266" s="36"/>
      <c r="B266" s="33" t="s">
        <v>327</v>
      </c>
      <c r="C266" s="33" t="s">
        <v>308</v>
      </c>
      <c r="D266" s="33" t="s">
        <v>221</v>
      </c>
      <c r="E266" s="31">
        <v>61</v>
      </c>
      <c r="F266" s="32">
        <v>6.9508196721311499</v>
      </c>
    </row>
    <row r="267" spans="1:6" x14ac:dyDescent="0.2">
      <c r="A267" s="36"/>
      <c r="B267" s="33" t="s">
        <v>328</v>
      </c>
      <c r="C267" s="33" t="s">
        <v>308</v>
      </c>
      <c r="D267" s="33" t="s">
        <v>221</v>
      </c>
      <c r="E267" s="31">
        <v>43</v>
      </c>
      <c r="F267" s="32">
        <v>7.1627906976744198</v>
      </c>
    </row>
    <row r="268" spans="1:6" x14ac:dyDescent="0.2">
      <c r="A268" s="36"/>
      <c r="B268" s="33" t="s">
        <v>119</v>
      </c>
      <c r="C268" s="33" t="s">
        <v>308</v>
      </c>
      <c r="D268" s="33" t="s">
        <v>221</v>
      </c>
      <c r="E268" s="31">
        <v>13</v>
      </c>
      <c r="F268" s="32">
        <v>0.22222222222222199</v>
      </c>
    </row>
    <row r="269" spans="1:6" ht="15" x14ac:dyDescent="0.2">
      <c r="A269" s="61" t="s">
        <v>357</v>
      </c>
      <c r="B269" s="62"/>
      <c r="C269" s="62"/>
      <c r="D269" s="62"/>
      <c r="E269" s="62"/>
      <c r="F269" s="62"/>
    </row>
    <row r="270" spans="1:6" x14ac:dyDescent="0.2">
      <c r="A270" s="39" t="s">
        <v>23</v>
      </c>
      <c r="B270" s="40" t="s">
        <v>358</v>
      </c>
      <c r="C270" s="41" t="s">
        <v>219</v>
      </c>
      <c r="D270" s="41" t="s">
        <v>222</v>
      </c>
      <c r="E270" s="40" t="s">
        <v>359</v>
      </c>
      <c r="F270" s="42" t="s">
        <v>26</v>
      </c>
    </row>
    <row r="271" spans="1:6" x14ac:dyDescent="0.2">
      <c r="A271" s="43" t="s">
        <v>360</v>
      </c>
      <c r="B271" s="44" t="s">
        <v>361</v>
      </c>
      <c r="C271" s="44">
        <v>2020</v>
      </c>
      <c r="D271" s="44" t="s">
        <v>223</v>
      </c>
      <c r="E271" s="44">
        <v>97</v>
      </c>
      <c r="F271" s="44">
        <v>8.8000000000000007</v>
      </c>
    </row>
    <row r="272" spans="1:6" s="3" customFormat="1" x14ac:dyDescent="0.2">
      <c r="A272" s="43"/>
      <c r="B272" s="44" t="s">
        <v>409</v>
      </c>
      <c r="C272" s="44">
        <v>2020</v>
      </c>
      <c r="D272" s="44" t="s">
        <v>223</v>
      </c>
      <c r="E272" s="44">
        <v>110</v>
      </c>
      <c r="F272" s="44">
        <v>10.7</v>
      </c>
    </row>
    <row r="273" spans="1:6" s="3" customFormat="1" x14ac:dyDescent="0.2">
      <c r="A273" s="43"/>
      <c r="B273" s="44" t="s">
        <v>410</v>
      </c>
      <c r="C273" s="44">
        <v>2020</v>
      </c>
      <c r="D273" s="44" t="s">
        <v>223</v>
      </c>
      <c r="E273" s="44">
        <v>95</v>
      </c>
      <c r="F273" s="44">
        <v>8.1</v>
      </c>
    </row>
    <row r="274" spans="1:6" s="3" customFormat="1" x14ac:dyDescent="0.2">
      <c r="A274" s="43"/>
      <c r="B274" s="44" t="s">
        <v>456</v>
      </c>
      <c r="C274" s="44">
        <v>2020</v>
      </c>
      <c r="D274" s="44" t="s">
        <v>223</v>
      </c>
      <c r="E274" s="44">
        <v>43</v>
      </c>
      <c r="F274" s="44">
        <v>11.3</v>
      </c>
    </row>
    <row r="275" spans="1:6" x14ac:dyDescent="0.2">
      <c r="A275" s="48" t="s">
        <v>0</v>
      </c>
      <c r="B275" s="49" t="s">
        <v>362</v>
      </c>
      <c r="C275" s="51">
        <v>2020</v>
      </c>
      <c r="D275" s="49" t="s">
        <v>223</v>
      </c>
      <c r="E275" s="51" t="s">
        <v>363</v>
      </c>
      <c r="F275" s="51" t="s">
        <v>363</v>
      </c>
    </row>
    <row r="276" spans="1:6" s="3" customFormat="1" x14ac:dyDescent="0.2">
      <c r="A276" s="11"/>
      <c r="B276" s="49" t="s">
        <v>370</v>
      </c>
      <c r="C276" s="51">
        <v>2020</v>
      </c>
      <c r="D276" s="49" t="s">
        <v>223</v>
      </c>
      <c r="E276" s="51">
        <v>57</v>
      </c>
      <c r="F276" s="51">
        <v>6.7</v>
      </c>
    </row>
    <row r="277" spans="1:6" s="3" customFormat="1" x14ac:dyDescent="0.2">
      <c r="A277" s="11"/>
      <c r="B277" s="49" t="s">
        <v>379</v>
      </c>
      <c r="C277" s="51">
        <v>2020</v>
      </c>
      <c r="D277" s="49" t="s">
        <v>223</v>
      </c>
      <c r="E277" s="51">
        <v>42</v>
      </c>
      <c r="F277" s="51">
        <v>8.5</v>
      </c>
    </row>
    <row r="278" spans="1:6" s="3" customFormat="1" x14ac:dyDescent="0.2">
      <c r="A278" s="11"/>
      <c r="B278" s="49" t="s">
        <v>388</v>
      </c>
      <c r="C278" s="51">
        <v>2020</v>
      </c>
      <c r="D278" s="49" t="s">
        <v>223</v>
      </c>
      <c r="E278" s="51">
        <v>34</v>
      </c>
      <c r="F278" s="51">
        <v>6.8</v>
      </c>
    </row>
    <row r="279" spans="1:6" s="3" customFormat="1" x14ac:dyDescent="0.2">
      <c r="A279" s="11"/>
      <c r="B279" s="49" t="s">
        <v>427</v>
      </c>
      <c r="C279" s="51">
        <v>2020</v>
      </c>
      <c r="D279" s="49" t="s">
        <v>223</v>
      </c>
      <c r="E279" s="51">
        <v>23</v>
      </c>
      <c r="F279" s="51">
        <v>8.3000000000000007</v>
      </c>
    </row>
    <row r="280" spans="1:6" s="3" customFormat="1" x14ac:dyDescent="0.2">
      <c r="A280" s="11"/>
      <c r="B280" s="49" t="s">
        <v>431</v>
      </c>
      <c r="C280" s="51">
        <v>2020</v>
      </c>
      <c r="D280" s="49" t="s">
        <v>223</v>
      </c>
      <c r="E280" s="51">
        <v>50</v>
      </c>
      <c r="F280" s="51">
        <v>8.1999999999999993</v>
      </c>
    </row>
    <row r="281" spans="1:6" s="3" customFormat="1" x14ac:dyDescent="0.2">
      <c r="A281" s="11"/>
      <c r="B281" s="49" t="s">
        <v>467</v>
      </c>
      <c r="C281" s="51">
        <v>2020</v>
      </c>
      <c r="D281" s="49" t="s">
        <v>223</v>
      </c>
      <c r="E281" s="51">
        <v>32</v>
      </c>
      <c r="F281" s="51">
        <v>7.1</v>
      </c>
    </row>
    <row r="282" spans="1:6" x14ac:dyDescent="0.2">
      <c r="A282" s="43" t="s">
        <v>1</v>
      </c>
      <c r="B282" s="44" t="s">
        <v>362</v>
      </c>
      <c r="C282" s="44">
        <v>2020</v>
      </c>
      <c r="D282" s="44" t="s">
        <v>223</v>
      </c>
      <c r="E282" s="44">
        <v>42</v>
      </c>
      <c r="F282" s="44">
        <v>9.5</v>
      </c>
    </row>
    <row r="283" spans="1:6" s="3" customFormat="1" x14ac:dyDescent="0.2">
      <c r="A283" s="43"/>
      <c r="B283" s="44" t="s">
        <v>412</v>
      </c>
      <c r="C283" s="44">
        <v>2020</v>
      </c>
      <c r="D283" s="44" t="s">
        <v>223</v>
      </c>
      <c r="E283" s="44">
        <v>83</v>
      </c>
      <c r="F283" s="44">
        <v>7.9</v>
      </c>
    </row>
    <row r="284" spans="1:6" s="3" customFormat="1" x14ac:dyDescent="0.2">
      <c r="A284" s="43"/>
      <c r="B284" s="44" t="s">
        <v>413</v>
      </c>
      <c r="C284" s="44">
        <v>2020</v>
      </c>
      <c r="D284" s="44" t="s">
        <v>223</v>
      </c>
      <c r="E284" s="44">
        <v>13</v>
      </c>
      <c r="F284" s="44">
        <v>8.6999999999999993</v>
      </c>
    </row>
    <row r="285" spans="1:6" s="3" customFormat="1" x14ac:dyDescent="0.2">
      <c r="A285" s="43"/>
      <c r="B285" s="44" t="s">
        <v>414</v>
      </c>
      <c r="C285" s="44">
        <v>2020</v>
      </c>
      <c r="D285" s="44" t="s">
        <v>223</v>
      </c>
      <c r="E285" s="44">
        <v>12</v>
      </c>
      <c r="F285" s="44">
        <v>9.8000000000000007</v>
      </c>
    </row>
    <row r="286" spans="1:6" s="3" customFormat="1" x14ac:dyDescent="0.2">
      <c r="A286" s="43"/>
      <c r="B286" s="44" t="s">
        <v>419</v>
      </c>
      <c r="C286" s="44">
        <v>2020</v>
      </c>
      <c r="D286" s="44" t="s">
        <v>223</v>
      </c>
      <c r="E286" s="44">
        <v>15</v>
      </c>
      <c r="F286" s="44">
        <v>8.9</v>
      </c>
    </row>
    <row r="287" spans="1:6" s="3" customFormat="1" x14ac:dyDescent="0.2">
      <c r="A287" s="43"/>
      <c r="B287" s="44" t="s">
        <v>420</v>
      </c>
      <c r="C287" s="44">
        <v>2020</v>
      </c>
      <c r="D287" s="44" t="s">
        <v>223</v>
      </c>
      <c r="E287" s="44">
        <v>16</v>
      </c>
      <c r="F287" s="44">
        <v>7.8</v>
      </c>
    </row>
    <row r="288" spans="1:6" s="3" customFormat="1" x14ac:dyDescent="0.2">
      <c r="A288" s="43"/>
      <c r="B288" s="44" t="s">
        <v>438</v>
      </c>
      <c r="C288" s="44">
        <v>2020</v>
      </c>
      <c r="D288" s="44" t="s">
        <v>223</v>
      </c>
      <c r="E288" s="44">
        <v>66</v>
      </c>
      <c r="F288" s="44">
        <v>8.1999999999999993</v>
      </c>
    </row>
    <row r="289" spans="1:6" s="3" customFormat="1" x14ac:dyDescent="0.2">
      <c r="A289" s="43"/>
      <c r="B289" s="44" t="s">
        <v>439</v>
      </c>
      <c r="C289" s="44">
        <v>2020</v>
      </c>
      <c r="D289" s="44" t="s">
        <v>223</v>
      </c>
      <c r="E289" s="44">
        <v>69</v>
      </c>
      <c r="F289" s="44">
        <v>8.8000000000000007</v>
      </c>
    </row>
    <row r="290" spans="1:6" s="3" customFormat="1" x14ac:dyDescent="0.2">
      <c r="A290" s="43"/>
      <c r="B290" s="44" t="s">
        <v>445</v>
      </c>
      <c r="C290" s="44">
        <v>2020</v>
      </c>
      <c r="D290" s="44" t="s">
        <v>223</v>
      </c>
      <c r="E290" s="44">
        <v>18</v>
      </c>
      <c r="F290" s="44">
        <v>8.1</v>
      </c>
    </row>
    <row r="291" spans="1:6" s="3" customFormat="1" x14ac:dyDescent="0.2">
      <c r="A291" s="43"/>
      <c r="B291" s="44" t="s">
        <v>449</v>
      </c>
      <c r="C291" s="44">
        <v>2020</v>
      </c>
      <c r="D291" s="44" t="s">
        <v>223</v>
      </c>
      <c r="E291" s="44">
        <v>10</v>
      </c>
      <c r="F291" s="44">
        <v>7</v>
      </c>
    </row>
    <row r="292" spans="1:6" s="3" customFormat="1" x14ac:dyDescent="0.2">
      <c r="A292" s="43"/>
      <c r="B292" s="44" t="s">
        <v>454</v>
      </c>
      <c r="C292" s="44">
        <v>2020</v>
      </c>
      <c r="D292" s="44" t="s">
        <v>223</v>
      </c>
      <c r="E292" s="44">
        <v>68</v>
      </c>
      <c r="F292" s="44">
        <v>9.6</v>
      </c>
    </row>
    <row r="293" spans="1:6" s="3" customFormat="1" x14ac:dyDescent="0.2">
      <c r="A293" s="43"/>
      <c r="B293" s="44" t="s">
        <v>462</v>
      </c>
      <c r="C293" s="44">
        <v>2020</v>
      </c>
      <c r="D293" s="44" t="s">
        <v>223</v>
      </c>
      <c r="E293" s="44">
        <v>11</v>
      </c>
      <c r="F293" s="44">
        <v>8.4</v>
      </c>
    </row>
    <row r="294" spans="1:6" x14ac:dyDescent="0.2">
      <c r="A294" s="48" t="s">
        <v>9</v>
      </c>
      <c r="B294" s="49" t="s">
        <v>361</v>
      </c>
      <c r="C294" s="51">
        <v>2020</v>
      </c>
      <c r="D294" s="49" t="s">
        <v>223</v>
      </c>
      <c r="E294" s="51">
        <v>124</v>
      </c>
      <c r="F294" s="51">
        <v>8</v>
      </c>
    </row>
    <row r="295" spans="1:6" s="3" customFormat="1" x14ac:dyDescent="0.2">
      <c r="A295" s="11"/>
      <c r="B295" s="49" t="s">
        <v>435</v>
      </c>
      <c r="C295" s="51">
        <v>2020</v>
      </c>
      <c r="D295" s="49" t="s">
        <v>223</v>
      </c>
      <c r="E295" s="51">
        <v>147</v>
      </c>
      <c r="F295" s="51">
        <v>7.6</v>
      </c>
    </row>
    <row r="296" spans="1:6" s="3" customFormat="1" x14ac:dyDescent="0.2">
      <c r="A296" s="11"/>
      <c r="B296" s="49" t="s">
        <v>421</v>
      </c>
      <c r="C296" s="51">
        <v>2020</v>
      </c>
      <c r="D296" s="49" t="s">
        <v>223</v>
      </c>
      <c r="E296" s="51">
        <v>12</v>
      </c>
      <c r="F296" s="51">
        <v>4.7</v>
      </c>
    </row>
    <row r="297" spans="1:6" s="3" customFormat="1" x14ac:dyDescent="0.2">
      <c r="A297" s="11"/>
      <c r="B297" s="49" t="s">
        <v>423</v>
      </c>
      <c r="C297" s="51">
        <v>2020</v>
      </c>
      <c r="D297" s="49" t="s">
        <v>223</v>
      </c>
      <c r="E297" s="51">
        <v>6</v>
      </c>
      <c r="F297" s="51">
        <v>2.2999999999999998</v>
      </c>
    </row>
    <row r="298" spans="1:6" s="3" customFormat="1" x14ac:dyDescent="0.2">
      <c r="A298" s="11"/>
      <c r="B298" s="49" t="s">
        <v>448</v>
      </c>
      <c r="C298" s="51">
        <v>2020</v>
      </c>
      <c r="D298" s="49" t="s">
        <v>223</v>
      </c>
      <c r="E298" s="51">
        <v>174</v>
      </c>
      <c r="F298" s="51">
        <v>6.9</v>
      </c>
    </row>
    <row r="299" spans="1:6" x14ac:dyDescent="0.2">
      <c r="A299" s="43" t="s">
        <v>364</v>
      </c>
      <c r="B299" s="44" t="s">
        <v>362</v>
      </c>
      <c r="C299" s="44">
        <v>2020</v>
      </c>
      <c r="D299" s="44" t="s">
        <v>223</v>
      </c>
      <c r="E299" s="44" t="s">
        <v>363</v>
      </c>
      <c r="F299" s="44" t="s">
        <v>363</v>
      </c>
    </row>
    <row r="300" spans="1:6" s="3" customFormat="1" x14ac:dyDescent="0.2">
      <c r="A300" s="43"/>
      <c r="B300" s="44" t="s">
        <v>369</v>
      </c>
      <c r="C300" s="44">
        <v>2020</v>
      </c>
      <c r="D300" s="44" t="s">
        <v>223</v>
      </c>
      <c r="E300" s="44">
        <v>99</v>
      </c>
      <c r="F300" s="44">
        <v>6.7</v>
      </c>
    </row>
    <row r="301" spans="1:6" s="3" customFormat="1" x14ac:dyDescent="0.2">
      <c r="A301" s="43"/>
      <c r="B301" s="44" t="s">
        <v>380</v>
      </c>
      <c r="C301" s="44">
        <v>2020</v>
      </c>
      <c r="D301" s="44" t="s">
        <v>223</v>
      </c>
      <c r="E301" s="44">
        <v>126</v>
      </c>
      <c r="F301" s="44">
        <v>6.1</v>
      </c>
    </row>
    <row r="302" spans="1:6" s="3" customFormat="1" x14ac:dyDescent="0.2">
      <c r="A302" s="43"/>
      <c r="B302" s="44" t="s">
        <v>381</v>
      </c>
      <c r="C302" s="44">
        <v>2020</v>
      </c>
      <c r="D302" s="44" t="s">
        <v>223</v>
      </c>
      <c r="E302" s="44">
        <v>87</v>
      </c>
      <c r="F302" s="44">
        <v>5.8</v>
      </c>
    </row>
    <row r="303" spans="1:6" s="3" customFormat="1" x14ac:dyDescent="0.2">
      <c r="A303" s="43"/>
      <c r="B303" s="44" t="s">
        <v>382</v>
      </c>
      <c r="C303" s="44">
        <v>2020</v>
      </c>
      <c r="D303" s="44" t="s">
        <v>223</v>
      </c>
      <c r="E303" s="44">
        <v>87</v>
      </c>
      <c r="F303" s="44">
        <v>5.6</v>
      </c>
    </row>
    <row r="304" spans="1:6" s="3" customFormat="1" x14ac:dyDescent="0.2">
      <c r="A304" s="43"/>
      <c r="B304" s="44" t="s">
        <v>437</v>
      </c>
      <c r="C304" s="44">
        <v>2020</v>
      </c>
      <c r="D304" s="44" t="s">
        <v>223</v>
      </c>
      <c r="E304" s="44">
        <v>20</v>
      </c>
      <c r="F304" s="44">
        <v>5.5</v>
      </c>
    </row>
    <row r="305" spans="1:6" s="3" customFormat="1" x14ac:dyDescent="0.2">
      <c r="A305" s="43"/>
      <c r="B305" s="44" t="s">
        <v>457</v>
      </c>
      <c r="C305" s="44">
        <v>2020</v>
      </c>
      <c r="D305" s="44" t="s">
        <v>223</v>
      </c>
      <c r="E305" s="44">
        <v>41</v>
      </c>
      <c r="F305" s="44">
        <v>4.9000000000000004</v>
      </c>
    </row>
    <row r="306" spans="1:6" s="3" customFormat="1" x14ac:dyDescent="0.2">
      <c r="A306" s="43"/>
      <c r="B306" s="44" t="s">
        <v>458</v>
      </c>
      <c r="C306" s="44">
        <v>2020</v>
      </c>
      <c r="D306" s="44" t="s">
        <v>223</v>
      </c>
      <c r="E306" s="44">
        <v>97</v>
      </c>
      <c r="F306" s="44">
        <v>6.7</v>
      </c>
    </row>
    <row r="307" spans="1:6" x14ac:dyDescent="0.2">
      <c r="A307" s="48" t="s">
        <v>18</v>
      </c>
      <c r="B307" s="49" t="s">
        <v>362</v>
      </c>
      <c r="C307" s="51">
        <v>2020</v>
      </c>
      <c r="D307" s="49" t="s">
        <v>223</v>
      </c>
      <c r="E307" s="51">
        <v>6</v>
      </c>
      <c r="F307" s="51">
        <v>9.1999999999999993</v>
      </c>
    </row>
    <row r="308" spans="1:6" s="3" customFormat="1" x14ac:dyDescent="0.2">
      <c r="A308" s="11"/>
      <c r="B308" s="49" t="s">
        <v>442</v>
      </c>
      <c r="C308" s="51">
        <v>2020</v>
      </c>
      <c r="D308" s="49" t="s">
        <v>223</v>
      </c>
      <c r="E308" s="51">
        <v>28</v>
      </c>
      <c r="F308" s="51">
        <v>5.8</v>
      </c>
    </row>
    <row r="309" spans="1:6" s="3" customFormat="1" x14ac:dyDescent="0.2">
      <c r="A309" s="11"/>
      <c r="B309" s="49" t="s">
        <v>443</v>
      </c>
      <c r="C309" s="51">
        <v>2020</v>
      </c>
      <c r="D309" s="49" t="s">
        <v>223</v>
      </c>
      <c r="E309" s="51">
        <v>17</v>
      </c>
      <c r="F309" s="51">
        <v>10.1</v>
      </c>
    </row>
    <row r="310" spans="1:6" s="3" customFormat="1" x14ac:dyDescent="0.2">
      <c r="A310" s="11"/>
      <c r="B310" s="49" t="s">
        <v>462</v>
      </c>
      <c r="C310" s="51">
        <v>2020</v>
      </c>
      <c r="D310" s="49" t="s">
        <v>223</v>
      </c>
      <c r="E310" s="51">
        <v>15</v>
      </c>
      <c r="F310" s="51">
        <v>9.1999999999999993</v>
      </c>
    </row>
    <row r="311" spans="1:6" x14ac:dyDescent="0.2">
      <c r="A311" s="43" t="s">
        <v>2</v>
      </c>
      <c r="B311" s="44" t="s">
        <v>362</v>
      </c>
      <c r="C311" s="44">
        <v>2020</v>
      </c>
      <c r="D311" s="44" t="s">
        <v>223</v>
      </c>
      <c r="E311" s="44">
        <v>133</v>
      </c>
      <c r="F311" s="44">
        <v>7.5</v>
      </c>
    </row>
    <row r="312" spans="1:6" s="3" customFormat="1" x14ac:dyDescent="0.2">
      <c r="A312" s="43"/>
      <c r="B312" s="44" t="s">
        <v>368</v>
      </c>
      <c r="C312" s="44">
        <v>2020</v>
      </c>
      <c r="D312" s="44" t="s">
        <v>223</v>
      </c>
      <c r="E312" s="44">
        <v>72</v>
      </c>
      <c r="F312" s="44">
        <v>6.2</v>
      </c>
    </row>
    <row r="313" spans="1:6" s="3" customFormat="1" x14ac:dyDescent="0.2">
      <c r="A313" s="43"/>
      <c r="B313" s="44" t="s">
        <v>392</v>
      </c>
      <c r="C313" s="44">
        <v>2020</v>
      </c>
      <c r="D313" s="44" t="s">
        <v>223</v>
      </c>
      <c r="E313" s="44">
        <v>73</v>
      </c>
      <c r="F313" s="44">
        <v>4.3</v>
      </c>
    </row>
    <row r="314" spans="1:6" s="3" customFormat="1" x14ac:dyDescent="0.2">
      <c r="A314" s="43"/>
      <c r="B314" s="44" t="s">
        <v>393</v>
      </c>
      <c r="C314" s="44">
        <v>2020</v>
      </c>
      <c r="D314" s="44" t="s">
        <v>223</v>
      </c>
      <c r="E314" s="44">
        <v>180</v>
      </c>
      <c r="F314" s="44">
        <v>6.6</v>
      </c>
    </row>
    <row r="315" spans="1:6" s="3" customFormat="1" x14ac:dyDescent="0.2">
      <c r="A315" s="43"/>
      <c r="B315" s="44" t="s">
        <v>385</v>
      </c>
      <c r="C315" s="44">
        <v>2020</v>
      </c>
      <c r="D315" s="44" t="s">
        <v>223</v>
      </c>
      <c r="E315" s="44">
        <v>22</v>
      </c>
      <c r="F315" s="44">
        <v>9.1999999999999993</v>
      </c>
    </row>
    <row r="316" spans="1:6" s="3" customFormat="1" x14ac:dyDescent="0.2">
      <c r="A316" s="43"/>
      <c r="B316" s="44" t="s">
        <v>396</v>
      </c>
      <c r="C316" s="44">
        <v>2020</v>
      </c>
      <c r="D316" s="44" t="s">
        <v>223</v>
      </c>
      <c r="E316" s="44">
        <v>62</v>
      </c>
      <c r="F316" s="44">
        <v>7.9</v>
      </c>
    </row>
    <row r="317" spans="1:6" s="3" customFormat="1" x14ac:dyDescent="0.2">
      <c r="A317" s="43"/>
      <c r="B317" s="44" t="s">
        <v>402</v>
      </c>
      <c r="C317" s="44">
        <v>2020</v>
      </c>
      <c r="D317" s="44" t="s">
        <v>223</v>
      </c>
      <c r="E317" s="44">
        <v>43</v>
      </c>
      <c r="F317" s="44">
        <v>7.7</v>
      </c>
    </row>
    <row r="318" spans="1:6" s="3" customFormat="1" x14ac:dyDescent="0.2">
      <c r="A318" s="43"/>
      <c r="B318" s="44" t="s">
        <v>418</v>
      </c>
      <c r="C318" s="44">
        <v>2020</v>
      </c>
      <c r="D318" s="44" t="s">
        <v>223</v>
      </c>
      <c r="E318" s="44">
        <v>75</v>
      </c>
      <c r="F318" s="44">
        <v>4.8</v>
      </c>
    </row>
    <row r="319" spans="1:6" s="3" customFormat="1" x14ac:dyDescent="0.2">
      <c r="A319" s="43"/>
      <c r="B319" s="44" t="s">
        <v>424</v>
      </c>
      <c r="C319" s="44">
        <v>2020</v>
      </c>
      <c r="D319" s="44" t="s">
        <v>223</v>
      </c>
      <c r="E319" s="44">
        <v>202</v>
      </c>
      <c r="F319" s="44">
        <v>7.7</v>
      </c>
    </row>
    <row r="320" spans="1:6" s="3" customFormat="1" x14ac:dyDescent="0.2">
      <c r="A320" s="43"/>
      <c r="B320" s="44" t="s">
        <v>425</v>
      </c>
      <c r="C320" s="44">
        <v>2020</v>
      </c>
      <c r="D320" s="44" t="s">
        <v>223</v>
      </c>
      <c r="E320" s="44">
        <v>482</v>
      </c>
      <c r="F320" s="44">
        <v>8.1999999999999993</v>
      </c>
    </row>
    <row r="321" spans="1:6" s="3" customFormat="1" x14ac:dyDescent="0.2">
      <c r="A321" s="43"/>
      <c r="B321" s="44" t="s">
        <v>428</v>
      </c>
      <c r="C321" s="44">
        <v>2020</v>
      </c>
      <c r="D321" s="44" t="s">
        <v>223</v>
      </c>
      <c r="E321" s="44">
        <v>153</v>
      </c>
      <c r="F321" s="44">
        <v>7.4</v>
      </c>
    </row>
    <row r="322" spans="1:6" s="3" customFormat="1" x14ac:dyDescent="0.2">
      <c r="A322" s="43"/>
      <c r="B322" s="44" t="s">
        <v>429</v>
      </c>
      <c r="C322" s="44">
        <v>2020</v>
      </c>
      <c r="D322" s="44" t="s">
        <v>223</v>
      </c>
      <c r="E322" s="44">
        <v>156</v>
      </c>
      <c r="F322" s="44">
        <v>6</v>
      </c>
    </row>
    <row r="323" spans="1:6" s="3" customFormat="1" x14ac:dyDescent="0.2">
      <c r="A323" s="43"/>
      <c r="B323" s="44" t="s">
        <v>432</v>
      </c>
      <c r="C323" s="44">
        <v>2020</v>
      </c>
      <c r="D323" s="44" t="s">
        <v>223</v>
      </c>
      <c r="E323" s="44">
        <v>202</v>
      </c>
      <c r="F323" s="44">
        <v>7.8</v>
      </c>
    </row>
    <row r="324" spans="1:6" s="3" customFormat="1" x14ac:dyDescent="0.2">
      <c r="A324" s="43"/>
      <c r="B324" s="44" t="s">
        <v>434</v>
      </c>
      <c r="C324" s="44">
        <v>2020</v>
      </c>
      <c r="D324" s="44" t="s">
        <v>223</v>
      </c>
      <c r="E324" s="44">
        <v>52</v>
      </c>
      <c r="F324" s="44">
        <v>9.4</v>
      </c>
    </row>
    <row r="325" spans="1:6" s="3" customFormat="1" x14ac:dyDescent="0.2">
      <c r="A325" s="43"/>
      <c r="B325" s="44" t="s">
        <v>446</v>
      </c>
      <c r="C325" s="44">
        <v>2020</v>
      </c>
      <c r="D325" s="44" t="s">
        <v>223</v>
      </c>
      <c r="E325" s="44">
        <v>29</v>
      </c>
      <c r="F325" s="44">
        <v>6.1</v>
      </c>
    </row>
    <row r="326" spans="1:6" s="3" customFormat="1" x14ac:dyDescent="0.2">
      <c r="A326" s="43"/>
      <c r="B326" s="44" t="s">
        <v>450</v>
      </c>
      <c r="C326" s="44">
        <v>2020</v>
      </c>
      <c r="D326" s="44" t="s">
        <v>223</v>
      </c>
      <c r="E326" s="44">
        <v>461</v>
      </c>
      <c r="F326" s="44">
        <v>7.7</v>
      </c>
    </row>
    <row r="327" spans="1:6" s="3" customFormat="1" x14ac:dyDescent="0.2">
      <c r="A327" s="43"/>
      <c r="B327" s="44" t="s">
        <v>451</v>
      </c>
      <c r="C327" s="44">
        <v>2020</v>
      </c>
      <c r="D327" s="44" t="s">
        <v>223</v>
      </c>
      <c r="E327" s="44">
        <v>155</v>
      </c>
      <c r="F327" s="44">
        <v>5.7</v>
      </c>
    </row>
    <row r="328" spans="1:6" s="3" customFormat="1" x14ac:dyDescent="0.2">
      <c r="A328" s="43"/>
      <c r="B328" s="44" t="s">
        <v>452</v>
      </c>
      <c r="C328" s="44">
        <v>2020</v>
      </c>
      <c r="D328" s="44" t="s">
        <v>223</v>
      </c>
      <c r="E328" s="44">
        <v>24</v>
      </c>
      <c r="F328" s="44">
        <v>7.3</v>
      </c>
    </row>
    <row r="329" spans="1:6" s="3" customFormat="1" x14ac:dyDescent="0.2">
      <c r="A329" s="43"/>
      <c r="B329" s="44" t="s">
        <v>466</v>
      </c>
      <c r="C329" s="44">
        <v>2020</v>
      </c>
      <c r="D329" s="44" t="s">
        <v>223</v>
      </c>
      <c r="E329" s="44">
        <v>29</v>
      </c>
      <c r="F329" s="44">
        <v>8.6</v>
      </c>
    </row>
    <row r="330" spans="1:6" x14ac:dyDescent="0.2">
      <c r="A330" s="48" t="s">
        <v>3</v>
      </c>
      <c r="B330" s="49" t="s">
        <v>362</v>
      </c>
      <c r="C330" s="51">
        <v>2020</v>
      </c>
      <c r="D330" s="49" t="s">
        <v>223</v>
      </c>
      <c r="E330" s="51">
        <v>71</v>
      </c>
      <c r="F330" s="51">
        <v>7.3</v>
      </c>
    </row>
    <row r="331" spans="1:6" s="3" customFormat="1" x14ac:dyDescent="0.2">
      <c r="A331" s="11"/>
      <c r="B331" s="49" t="s">
        <v>435</v>
      </c>
      <c r="C331" s="51">
        <v>2020</v>
      </c>
      <c r="D331" s="49" t="s">
        <v>223</v>
      </c>
      <c r="E331" s="51">
        <v>245</v>
      </c>
      <c r="F331" s="51">
        <v>7.4</v>
      </c>
    </row>
    <row r="332" spans="1:6" s="3" customFormat="1" x14ac:dyDescent="0.2">
      <c r="A332" s="11"/>
      <c r="B332" s="49" t="s">
        <v>387</v>
      </c>
      <c r="C332" s="51">
        <v>2020</v>
      </c>
      <c r="D332" s="49" t="s">
        <v>223</v>
      </c>
      <c r="E332" s="51">
        <v>19</v>
      </c>
      <c r="F332" s="51">
        <v>7.3</v>
      </c>
    </row>
    <row r="333" spans="1:6" s="3" customFormat="1" x14ac:dyDescent="0.2">
      <c r="A333" s="11"/>
      <c r="B333" s="49" t="s">
        <v>391</v>
      </c>
      <c r="C333" s="51">
        <v>2020</v>
      </c>
      <c r="D333" s="49" t="s">
        <v>223</v>
      </c>
      <c r="E333" s="51">
        <v>19</v>
      </c>
      <c r="F333" s="51">
        <v>6.8</v>
      </c>
    </row>
    <row r="334" spans="1:6" s="3" customFormat="1" x14ac:dyDescent="0.2">
      <c r="A334" s="11"/>
      <c r="B334" s="49" t="s">
        <v>398</v>
      </c>
      <c r="C334" s="51">
        <v>2020</v>
      </c>
      <c r="D334" s="49" t="s">
        <v>223</v>
      </c>
      <c r="E334" s="51">
        <v>12</v>
      </c>
      <c r="F334" s="51">
        <v>4.5999999999999996</v>
      </c>
    </row>
    <row r="335" spans="1:6" s="3" customFormat="1" x14ac:dyDescent="0.2">
      <c r="A335" s="11"/>
      <c r="B335" s="49" t="s">
        <v>407</v>
      </c>
      <c r="C335" s="51">
        <v>2020</v>
      </c>
      <c r="D335" s="49" t="s">
        <v>223</v>
      </c>
      <c r="E335" s="51">
        <v>5</v>
      </c>
      <c r="F335" s="51">
        <v>6</v>
      </c>
    </row>
    <row r="336" spans="1:6" s="3" customFormat="1" x14ac:dyDescent="0.2">
      <c r="A336" s="11"/>
      <c r="B336" s="49" t="s">
        <v>415</v>
      </c>
      <c r="C336" s="51">
        <v>2020</v>
      </c>
      <c r="D336" s="49" t="s">
        <v>223</v>
      </c>
      <c r="E336" s="51">
        <v>344</v>
      </c>
      <c r="F336" s="51">
        <v>6.6</v>
      </c>
    </row>
    <row r="337" spans="1:6" s="3" customFormat="1" x14ac:dyDescent="0.2">
      <c r="A337" s="11"/>
      <c r="B337" s="49" t="s">
        <v>416</v>
      </c>
      <c r="C337" s="51">
        <v>2020</v>
      </c>
      <c r="D337" s="49" t="s">
        <v>223</v>
      </c>
      <c r="E337" s="51">
        <v>73</v>
      </c>
      <c r="F337" s="51">
        <v>7.5</v>
      </c>
    </row>
    <row r="338" spans="1:6" s="3" customFormat="1" x14ac:dyDescent="0.2">
      <c r="A338" s="11"/>
      <c r="B338" s="49" t="s">
        <v>417</v>
      </c>
      <c r="C338" s="51">
        <v>2020</v>
      </c>
      <c r="D338" s="49" t="s">
        <v>223</v>
      </c>
      <c r="E338" s="51">
        <v>71</v>
      </c>
      <c r="F338" s="51">
        <v>7.9</v>
      </c>
    </row>
    <row r="339" spans="1:6" s="3" customFormat="1" x14ac:dyDescent="0.2">
      <c r="A339" s="11"/>
      <c r="B339" s="49" t="s">
        <v>440</v>
      </c>
      <c r="C339" s="51">
        <v>2020</v>
      </c>
      <c r="D339" s="49" t="s">
        <v>223</v>
      </c>
      <c r="E339" s="51">
        <v>27</v>
      </c>
      <c r="F339" s="51">
        <v>7.4</v>
      </c>
    </row>
    <row r="340" spans="1:6" s="3" customFormat="1" x14ac:dyDescent="0.2">
      <c r="A340" s="11"/>
      <c r="B340" s="49" t="s">
        <v>463</v>
      </c>
      <c r="C340" s="51">
        <v>2020</v>
      </c>
      <c r="D340" s="49" t="s">
        <v>223</v>
      </c>
      <c r="E340" s="51">
        <v>13</v>
      </c>
      <c r="F340" s="51">
        <v>7.6</v>
      </c>
    </row>
    <row r="341" spans="1:6" x14ac:dyDescent="0.2">
      <c r="A341" s="43" t="s">
        <v>4</v>
      </c>
      <c r="B341" s="44" t="s">
        <v>362</v>
      </c>
      <c r="C341" s="44">
        <v>2020</v>
      </c>
      <c r="D341" s="44" t="s">
        <v>223</v>
      </c>
      <c r="E341" s="44">
        <v>95</v>
      </c>
      <c r="F341" s="44">
        <v>7.3</v>
      </c>
    </row>
    <row r="342" spans="1:6" s="3" customFormat="1" x14ac:dyDescent="0.2">
      <c r="A342" s="43"/>
      <c r="B342" s="44" t="s">
        <v>435</v>
      </c>
      <c r="C342" s="44">
        <v>2020</v>
      </c>
      <c r="D342" s="44" t="s">
        <v>223</v>
      </c>
      <c r="E342" s="44">
        <v>96</v>
      </c>
      <c r="F342" s="44">
        <v>10</v>
      </c>
    </row>
    <row r="343" spans="1:6" s="3" customFormat="1" x14ac:dyDescent="0.2">
      <c r="A343" s="43"/>
      <c r="B343" s="44" t="s">
        <v>366</v>
      </c>
      <c r="C343" s="44">
        <v>2020</v>
      </c>
      <c r="D343" s="44" t="s">
        <v>223</v>
      </c>
      <c r="E343" s="44">
        <v>132</v>
      </c>
      <c r="F343" s="44">
        <v>6</v>
      </c>
    </row>
    <row r="344" spans="1:6" s="3" customFormat="1" x14ac:dyDescent="0.2">
      <c r="A344" s="43"/>
      <c r="B344" s="44" t="s">
        <v>367</v>
      </c>
      <c r="C344" s="44">
        <v>2020</v>
      </c>
      <c r="D344" s="44" t="s">
        <v>223</v>
      </c>
      <c r="E344" s="44">
        <v>398</v>
      </c>
      <c r="F344" s="44">
        <v>6.4</v>
      </c>
    </row>
    <row r="345" spans="1:6" s="3" customFormat="1" x14ac:dyDescent="0.2">
      <c r="A345" s="43"/>
      <c r="B345" s="44" t="s">
        <v>375</v>
      </c>
      <c r="C345" s="44">
        <v>2020</v>
      </c>
      <c r="D345" s="44" t="s">
        <v>223</v>
      </c>
      <c r="E345" s="44">
        <v>143</v>
      </c>
      <c r="F345" s="44">
        <v>6.6</v>
      </c>
    </row>
    <row r="346" spans="1:6" s="3" customFormat="1" x14ac:dyDescent="0.2">
      <c r="A346" s="43"/>
      <c r="B346" s="44" t="s">
        <v>378</v>
      </c>
      <c r="C346" s="44">
        <v>2020</v>
      </c>
      <c r="D346" s="44" t="s">
        <v>223</v>
      </c>
      <c r="E346" s="44">
        <v>11</v>
      </c>
      <c r="F346" s="44">
        <v>4.5</v>
      </c>
    </row>
    <row r="347" spans="1:6" s="3" customFormat="1" x14ac:dyDescent="0.2">
      <c r="A347" s="43"/>
      <c r="B347" s="44" t="s">
        <v>383</v>
      </c>
      <c r="C347" s="44">
        <v>2020</v>
      </c>
      <c r="D347" s="44" t="s">
        <v>223</v>
      </c>
      <c r="E347" s="44">
        <v>73</v>
      </c>
      <c r="F347" s="44">
        <v>7.2</v>
      </c>
    </row>
    <row r="348" spans="1:6" s="3" customFormat="1" x14ac:dyDescent="0.2">
      <c r="A348" s="43"/>
      <c r="B348" s="44" t="s">
        <v>397</v>
      </c>
      <c r="C348" s="44">
        <v>2020</v>
      </c>
      <c r="D348" s="44" t="s">
        <v>223</v>
      </c>
      <c r="E348" s="44">
        <v>48</v>
      </c>
      <c r="F348" s="44">
        <v>7.8</v>
      </c>
    </row>
    <row r="349" spans="1:6" s="3" customFormat="1" x14ac:dyDescent="0.2">
      <c r="A349" s="43"/>
      <c r="B349" s="44" t="s">
        <v>399</v>
      </c>
      <c r="C349" s="44">
        <v>2020</v>
      </c>
      <c r="D349" s="44" t="s">
        <v>223</v>
      </c>
      <c r="E349" s="44">
        <v>30</v>
      </c>
      <c r="F349" s="44">
        <v>7.2</v>
      </c>
    </row>
    <row r="350" spans="1:6" s="3" customFormat="1" x14ac:dyDescent="0.2">
      <c r="A350" s="43"/>
      <c r="B350" s="44" t="s">
        <v>400</v>
      </c>
      <c r="C350" s="44">
        <v>2020</v>
      </c>
      <c r="D350" s="44" t="s">
        <v>223</v>
      </c>
      <c r="E350" s="44">
        <v>62</v>
      </c>
      <c r="F350" s="44">
        <v>8.1999999999999993</v>
      </c>
    </row>
    <row r="351" spans="1:6" s="3" customFormat="1" x14ac:dyDescent="0.2">
      <c r="A351" s="43"/>
      <c r="B351" s="44" t="s">
        <v>403</v>
      </c>
      <c r="C351" s="44">
        <v>2020</v>
      </c>
      <c r="D351" s="44" t="s">
        <v>223</v>
      </c>
      <c r="E351" s="44">
        <v>135</v>
      </c>
      <c r="F351" s="44">
        <v>5.4</v>
      </c>
    </row>
    <row r="352" spans="1:6" s="3" customFormat="1" x14ac:dyDescent="0.2">
      <c r="A352" s="43"/>
      <c r="B352" s="44" t="s">
        <v>404</v>
      </c>
      <c r="C352" s="44">
        <v>2020</v>
      </c>
      <c r="D352" s="44" t="s">
        <v>223</v>
      </c>
      <c r="E352" s="44">
        <v>140</v>
      </c>
      <c r="F352" s="44">
        <v>5.7</v>
      </c>
    </row>
    <row r="353" spans="1:6" s="3" customFormat="1" x14ac:dyDescent="0.2">
      <c r="A353" s="43"/>
      <c r="B353" s="44" t="s">
        <v>407</v>
      </c>
      <c r="C353" s="44">
        <v>2020</v>
      </c>
      <c r="D353" s="44" t="s">
        <v>223</v>
      </c>
      <c r="E353" s="44">
        <v>24</v>
      </c>
      <c r="F353" s="44">
        <v>6.5</v>
      </c>
    </row>
    <row r="354" spans="1:6" s="3" customFormat="1" x14ac:dyDescent="0.2">
      <c r="A354" s="43"/>
      <c r="B354" s="44" t="s">
        <v>408</v>
      </c>
      <c r="C354" s="44">
        <v>2020</v>
      </c>
      <c r="D354" s="44" t="s">
        <v>223</v>
      </c>
      <c r="E354" s="44">
        <v>36</v>
      </c>
      <c r="F354" s="44">
        <v>6</v>
      </c>
    </row>
    <row r="355" spans="1:6" s="3" customFormat="1" x14ac:dyDescent="0.2">
      <c r="A355" s="43"/>
      <c r="B355" s="44" t="s">
        <v>426</v>
      </c>
      <c r="C355" s="44">
        <v>2020</v>
      </c>
      <c r="D355" s="44" t="s">
        <v>223</v>
      </c>
      <c r="E355" s="44">
        <v>139</v>
      </c>
      <c r="F355" s="44">
        <v>5.8</v>
      </c>
    </row>
    <row r="356" spans="1:6" s="3" customFormat="1" x14ac:dyDescent="0.2">
      <c r="A356" s="43"/>
      <c r="B356" s="44" t="s">
        <v>433</v>
      </c>
      <c r="C356" s="44">
        <v>2020</v>
      </c>
      <c r="D356" s="44" t="s">
        <v>223</v>
      </c>
      <c r="E356" s="44">
        <v>94</v>
      </c>
      <c r="F356" s="44">
        <v>7.8</v>
      </c>
    </row>
    <row r="357" spans="1:6" s="3" customFormat="1" x14ac:dyDescent="0.2">
      <c r="A357" s="43"/>
      <c r="B357" s="44" t="s">
        <v>447</v>
      </c>
      <c r="C357" s="44">
        <v>2020</v>
      </c>
      <c r="D357" s="44" t="s">
        <v>223</v>
      </c>
      <c r="E357" s="44">
        <v>73</v>
      </c>
      <c r="F357" s="44">
        <v>6.2</v>
      </c>
    </row>
    <row r="358" spans="1:6" s="3" customFormat="1" x14ac:dyDescent="0.2">
      <c r="A358" s="43"/>
      <c r="B358" s="44" t="s">
        <v>470</v>
      </c>
      <c r="C358" s="44">
        <v>2020</v>
      </c>
      <c r="D358" s="44" t="s">
        <v>223</v>
      </c>
      <c r="E358" s="44">
        <v>55</v>
      </c>
      <c r="F358" s="44">
        <v>6.5</v>
      </c>
    </row>
    <row r="359" spans="1:6" x14ac:dyDescent="0.2">
      <c r="A359" s="48" t="s">
        <v>5</v>
      </c>
      <c r="B359" s="49" t="s">
        <v>362</v>
      </c>
      <c r="C359" s="51">
        <v>2020</v>
      </c>
      <c r="D359" s="49" t="s">
        <v>223</v>
      </c>
      <c r="E359" s="51" t="s">
        <v>363</v>
      </c>
      <c r="F359" s="51" t="s">
        <v>363</v>
      </c>
    </row>
    <row r="360" spans="1:6" s="3" customFormat="1" x14ac:dyDescent="0.2">
      <c r="A360" s="11"/>
      <c r="B360" s="49" t="s">
        <v>371</v>
      </c>
      <c r="C360" s="51">
        <v>2020</v>
      </c>
      <c r="D360" s="49" t="s">
        <v>223</v>
      </c>
      <c r="E360" s="51">
        <v>54</v>
      </c>
      <c r="F360" s="51">
        <v>7.9</v>
      </c>
    </row>
    <row r="361" spans="1:6" s="3" customFormat="1" x14ac:dyDescent="0.2">
      <c r="A361" s="11"/>
      <c r="B361" s="49" t="s">
        <v>390</v>
      </c>
      <c r="C361" s="51">
        <v>2020</v>
      </c>
      <c r="D361" s="49" t="s">
        <v>223</v>
      </c>
      <c r="E361" s="51">
        <v>38</v>
      </c>
      <c r="F361" s="51">
        <v>7.2</v>
      </c>
    </row>
    <row r="362" spans="1:6" s="3" customFormat="1" x14ac:dyDescent="0.2">
      <c r="A362" s="11"/>
      <c r="B362" s="49" t="s">
        <v>411</v>
      </c>
      <c r="C362" s="51">
        <v>2020</v>
      </c>
      <c r="D362" s="49" t="s">
        <v>223</v>
      </c>
      <c r="E362" s="51">
        <v>15</v>
      </c>
      <c r="F362" s="51">
        <v>7.9</v>
      </c>
    </row>
    <row r="363" spans="1:6" x14ac:dyDescent="0.2">
      <c r="A363" s="43" t="s">
        <v>6</v>
      </c>
      <c r="B363" s="44" t="s">
        <v>362</v>
      </c>
      <c r="C363" s="44">
        <v>2020</v>
      </c>
      <c r="D363" s="44" t="s">
        <v>223</v>
      </c>
      <c r="E363" s="44" t="s">
        <v>363</v>
      </c>
      <c r="F363" s="44" t="s">
        <v>363</v>
      </c>
    </row>
    <row r="364" spans="1:6" s="3" customFormat="1" x14ac:dyDescent="0.2">
      <c r="A364" s="43"/>
      <c r="B364" s="44" t="s">
        <v>435</v>
      </c>
      <c r="C364" s="44">
        <v>2020</v>
      </c>
      <c r="D364" s="44" t="s">
        <v>223</v>
      </c>
      <c r="E364" s="44">
        <v>43</v>
      </c>
      <c r="F364" s="44">
        <v>7</v>
      </c>
    </row>
    <row r="365" spans="1:6" s="3" customFormat="1" x14ac:dyDescent="0.2">
      <c r="A365" s="43"/>
      <c r="B365" s="44" t="s">
        <v>374</v>
      </c>
      <c r="C365" s="44">
        <v>2020</v>
      </c>
      <c r="D365" s="44" t="s">
        <v>223</v>
      </c>
      <c r="E365" s="44">
        <v>89</v>
      </c>
      <c r="F365" s="44">
        <v>8.4</v>
      </c>
    </row>
    <row r="366" spans="1:6" x14ac:dyDescent="0.2">
      <c r="A366" s="48" t="s">
        <v>7</v>
      </c>
      <c r="B366" s="49" t="s">
        <v>362</v>
      </c>
      <c r="C366" s="51">
        <v>2020</v>
      </c>
      <c r="D366" s="49" t="s">
        <v>223</v>
      </c>
      <c r="E366" s="51">
        <v>25</v>
      </c>
      <c r="F366" s="51">
        <v>9.9</v>
      </c>
    </row>
    <row r="367" spans="1:6" s="3" customFormat="1" x14ac:dyDescent="0.2">
      <c r="A367" s="11"/>
      <c r="B367" s="49" t="s">
        <v>442</v>
      </c>
      <c r="C367" s="51">
        <v>2020</v>
      </c>
      <c r="D367" s="49" t="s">
        <v>223</v>
      </c>
      <c r="E367" s="51">
        <v>31</v>
      </c>
      <c r="F367" s="51">
        <v>8.1</v>
      </c>
    </row>
    <row r="368" spans="1:6" s="3" customFormat="1" x14ac:dyDescent="0.2">
      <c r="A368" s="11"/>
      <c r="B368" s="49" t="s">
        <v>443</v>
      </c>
      <c r="C368" s="51">
        <v>2020</v>
      </c>
      <c r="D368" s="49" t="s">
        <v>223</v>
      </c>
      <c r="E368" s="51">
        <v>26</v>
      </c>
      <c r="F368" s="51">
        <v>9</v>
      </c>
    </row>
    <row r="369" spans="1:6" s="3" customFormat="1" x14ac:dyDescent="0.2">
      <c r="A369" s="11"/>
      <c r="B369" s="49" t="s">
        <v>444</v>
      </c>
      <c r="C369" s="51">
        <v>2020</v>
      </c>
      <c r="D369" s="49" t="s">
        <v>223</v>
      </c>
      <c r="E369" s="51">
        <v>20</v>
      </c>
      <c r="F369" s="51">
        <v>11.1</v>
      </c>
    </row>
    <row r="370" spans="1:6" s="3" customFormat="1" x14ac:dyDescent="0.2">
      <c r="A370" s="11"/>
      <c r="B370" s="49" t="s">
        <v>465</v>
      </c>
      <c r="C370" s="51">
        <v>2020</v>
      </c>
      <c r="D370" s="49" t="s">
        <v>223</v>
      </c>
      <c r="E370" s="51">
        <v>19</v>
      </c>
      <c r="F370" s="51">
        <v>9.5</v>
      </c>
    </row>
    <row r="371" spans="1:6" x14ac:dyDescent="0.2">
      <c r="A371" s="43" t="s">
        <v>10</v>
      </c>
      <c r="B371" s="44" t="s">
        <v>361</v>
      </c>
      <c r="C371" s="44">
        <v>2020</v>
      </c>
      <c r="D371" s="44" t="s">
        <v>223</v>
      </c>
      <c r="E371" s="44">
        <v>12</v>
      </c>
      <c r="F371" s="44">
        <v>5.6</v>
      </c>
    </row>
    <row r="372" spans="1:6" s="3" customFormat="1" x14ac:dyDescent="0.2">
      <c r="A372" s="43"/>
      <c r="B372" s="44" t="s">
        <v>461</v>
      </c>
      <c r="C372" s="44">
        <v>2020</v>
      </c>
      <c r="D372" s="44" t="s">
        <v>223</v>
      </c>
      <c r="E372" s="44">
        <v>13</v>
      </c>
      <c r="F372" s="44">
        <v>6.8</v>
      </c>
    </row>
    <row r="373" spans="1:6" s="3" customFormat="1" x14ac:dyDescent="0.2">
      <c r="A373" s="43"/>
      <c r="B373" s="44" t="s">
        <v>468</v>
      </c>
      <c r="C373" s="44">
        <v>2020</v>
      </c>
      <c r="D373" s="44" t="s">
        <v>223</v>
      </c>
      <c r="E373" s="44">
        <v>11</v>
      </c>
      <c r="F373" s="44">
        <v>11.8</v>
      </c>
    </row>
    <row r="374" spans="1:6" s="3" customFormat="1" x14ac:dyDescent="0.2">
      <c r="A374" s="43"/>
      <c r="B374" s="44" t="s">
        <v>469</v>
      </c>
      <c r="C374" s="44">
        <v>2020</v>
      </c>
      <c r="D374" s="44" t="s">
        <v>223</v>
      </c>
      <c r="E374" s="44">
        <v>14</v>
      </c>
      <c r="F374" s="44">
        <v>6.9</v>
      </c>
    </row>
    <row r="375" spans="1:6" x14ac:dyDescent="0.2">
      <c r="A375" s="48" t="s">
        <v>11</v>
      </c>
      <c r="B375" s="49" t="s">
        <v>361</v>
      </c>
      <c r="C375" s="51">
        <v>2020</v>
      </c>
      <c r="D375" s="49" t="s">
        <v>223</v>
      </c>
      <c r="E375" s="51">
        <v>17</v>
      </c>
      <c r="F375" s="51">
        <v>9</v>
      </c>
    </row>
    <row r="376" spans="1:6" s="3" customFormat="1" x14ac:dyDescent="0.2">
      <c r="A376" s="11"/>
      <c r="B376" s="49" t="s">
        <v>386</v>
      </c>
      <c r="C376" s="51">
        <v>2020</v>
      </c>
      <c r="D376" s="49" t="s">
        <v>223</v>
      </c>
      <c r="E376" s="51">
        <v>7</v>
      </c>
      <c r="F376" s="51">
        <v>8.9</v>
      </c>
    </row>
    <row r="377" spans="1:6" s="3" customFormat="1" x14ac:dyDescent="0.2">
      <c r="A377" s="11"/>
      <c r="B377" s="49" t="s">
        <v>453</v>
      </c>
      <c r="C377" s="51">
        <v>2020</v>
      </c>
      <c r="D377" s="49" t="s">
        <v>223</v>
      </c>
      <c r="E377" s="51">
        <v>42</v>
      </c>
      <c r="F377" s="51">
        <v>8</v>
      </c>
    </row>
    <row r="378" spans="1:6" s="3" customFormat="1" x14ac:dyDescent="0.2">
      <c r="A378" s="11"/>
      <c r="B378" s="49" t="s">
        <v>455</v>
      </c>
      <c r="C378" s="51">
        <v>2020</v>
      </c>
      <c r="D378" s="49" t="s">
        <v>223</v>
      </c>
      <c r="E378" s="51">
        <v>22</v>
      </c>
      <c r="F378" s="51">
        <v>8.4</v>
      </c>
    </row>
    <row r="379" spans="1:6" s="3" customFormat="1" x14ac:dyDescent="0.2">
      <c r="A379" s="11"/>
      <c r="B379" s="49" t="s">
        <v>459</v>
      </c>
      <c r="C379" s="51">
        <v>2020</v>
      </c>
      <c r="D379" s="49" t="s">
        <v>223</v>
      </c>
      <c r="E379" s="51">
        <v>42</v>
      </c>
      <c r="F379" s="51">
        <v>8.1999999999999993</v>
      </c>
    </row>
    <row r="380" spans="1:6" s="3" customFormat="1" x14ac:dyDescent="0.2">
      <c r="A380" s="11"/>
      <c r="B380" s="49" t="s">
        <v>460</v>
      </c>
      <c r="C380" s="51">
        <v>2020</v>
      </c>
      <c r="D380" s="49" t="s">
        <v>223</v>
      </c>
      <c r="E380" s="51">
        <v>21</v>
      </c>
      <c r="F380" s="51">
        <v>4.3</v>
      </c>
    </row>
    <row r="381" spans="1:6" x14ac:dyDescent="0.2">
      <c r="A381" s="43" t="s">
        <v>12</v>
      </c>
      <c r="B381" s="44" t="s">
        <v>361</v>
      </c>
      <c r="C381" s="44">
        <v>2020</v>
      </c>
      <c r="D381" s="44" t="s">
        <v>223</v>
      </c>
      <c r="E381" s="44">
        <v>124</v>
      </c>
      <c r="F381" s="44">
        <v>8.8000000000000007</v>
      </c>
    </row>
    <row r="382" spans="1:6" s="3" customFormat="1" x14ac:dyDescent="0.2">
      <c r="A382" s="43"/>
      <c r="B382" s="44" t="s">
        <v>435</v>
      </c>
      <c r="C382" s="44">
        <v>2020</v>
      </c>
      <c r="D382" s="44" t="s">
        <v>223</v>
      </c>
      <c r="E382" s="44">
        <v>5</v>
      </c>
      <c r="F382" s="44">
        <v>7</v>
      </c>
    </row>
    <row r="383" spans="1:6" s="3" customFormat="1" x14ac:dyDescent="0.2">
      <c r="A383" s="43"/>
      <c r="B383" s="44" t="s">
        <v>372</v>
      </c>
      <c r="C383" s="44">
        <v>2020</v>
      </c>
      <c r="D383" s="44" t="s">
        <v>223</v>
      </c>
      <c r="E383" s="44">
        <v>134</v>
      </c>
      <c r="F383" s="44">
        <v>5.3</v>
      </c>
    </row>
    <row r="384" spans="1:6" s="3" customFormat="1" x14ac:dyDescent="0.2">
      <c r="A384" s="43"/>
      <c r="B384" s="44" t="s">
        <v>376</v>
      </c>
      <c r="C384" s="44">
        <v>2020</v>
      </c>
      <c r="D384" s="44" t="s">
        <v>223</v>
      </c>
      <c r="E384" s="44">
        <v>122</v>
      </c>
      <c r="F384" s="44">
        <v>6.4</v>
      </c>
    </row>
    <row r="385" spans="1:6" s="3" customFormat="1" x14ac:dyDescent="0.2">
      <c r="A385" s="43"/>
      <c r="B385" s="44" t="s">
        <v>377</v>
      </c>
      <c r="C385" s="44">
        <v>2020</v>
      </c>
      <c r="D385" s="44" t="s">
        <v>223</v>
      </c>
      <c r="E385" s="44">
        <v>69</v>
      </c>
      <c r="F385" s="44">
        <v>8.4</v>
      </c>
    </row>
    <row r="386" spans="1:6" s="3" customFormat="1" x14ac:dyDescent="0.2">
      <c r="A386" s="43"/>
      <c r="B386" s="44" t="s">
        <v>384</v>
      </c>
      <c r="C386" s="44">
        <v>2020</v>
      </c>
      <c r="D386" s="44" t="s">
        <v>223</v>
      </c>
      <c r="E386" s="44">
        <v>37</v>
      </c>
      <c r="F386" s="44">
        <v>9.6</v>
      </c>
    </row>
    <row r="387" spans="1:6" s="3" customFormat="1" x14ac:dyDescent="0.2">
      <c r="A387" s="43"/>
      <c r="B387" s="44" t="s">
        <v>394</v>
      </c>
      <c r="C387" s="44">
        <v>2020</v>
      </c>
      <c r="D387" s="44" t="s">
        <v>223</v>
      </c>
      <c r="E387" s="44">
        <v>20</v>
      </c>
      <c r="F387" s="44">
        <v>8.9</v>
      </c>
    </row>
    <row r="388" spans="1:6" s="3" customFormat="1" x14ac:dyDescent="0.2">
      <c r="A388" s="43"/>
      <c r="B388" s="44" t="s">
        <v>406</v>
      </c>
      <c r="C388" s="44">
        <v>2020</v>
      </c>
      <c r="D388" s="44" t="s">
        <v>223</v>
      </c>
      <c r="E388" s="44">
        <v>16</v>
      </c>
      <c r="F388" s="44">
        <v>10.1</v>
      </c>
    </row>
    <row r="389" spans="1:6" s="3" customFormat="1" x14ac:dyDescent="0.2">
      <c r="A389" s="43"/>
      <c r="B389" s="44" t="s">
        <v>440</v>
      </c>
      <c r="C389" s="44">
        <v>2020</v>
      </c>
      <c r="D389" s="44" t="s">
        <v>223</v>
      </c>
      <c r="E389" s="44">
        <v>33</v>
      </c>
      <c r="F389" s="44">
        <v>7.6</v>
      </c>
    </row>
    <row r="390" spans="1:6" s="3" customFormat="1" x14ac:dyDescent="0.2">
      <c r="A390" s="43"/>
      <c r="B390" s="44" t="s">
        <v>441</v>
      </c>
      <c r="C390" s="44">
        <v>2020</v>
      </c>
      <c r="D390" s="44" t="s">
        <v>223</v>
      </c>
      <c r="E390" s="44">
        <v>33</v>
      </c>
      <c r="F390" s="44">
        <v>9.3000000000000007</v>
      </c>
    </row>
    <row r="391" spans="1:6" s="3" customFormat="1" x14ac:dyDescent="0.2">
      <c r="A391" s="43"/>
      <c r="B391" s="44" t="s">
        <v>464</v>
      </c>
      <c r="C391" s="44">
        <v>2020</v>
      </c>
      <c r="D391" s="44" t="s">
        <v>223</v>
      </c>
      <c r="E391" s="44">
        <v>69</v>
      </c>
      <c r="F391" s="44">
        <v>9</v>
      </c>
    </row>
    <row r="392" spans="1:6" x14ac:dyDescent="0.2">
      <c r="A392" s="48" t="s">
        <v>13</v>
      </c>
      <c r="B392" s="49" t="s">
        <v>361</v>
      </c>
      <c r="C392" s="51">
        <v>2020</v>
      </c>
      <c r="D392" s="49" t="s">
        <v>223</v>
      </c>
      <c r="E392" s="51">
        <v>51</v>
      </c>
      <c r="F392" s="51">
        <v>7.5</v>
      </c>
    </row>
    <row r="393" spans="1:6" s="3" customFormat="1" x14ac:dyDescent="0.2">
      <c r="A393" s="11"/>
      <c r="B393" s="49" t="s">
        <v>373</v>
      </c>
      <c r="C393" s="51">
        <v>2020</v>
      </c>
      <c r="D393" s="49" t="s">
        <v>223</v>
      </c>
      <c r="E393" s="51">
        <v>53</v>
      </c>
      <c r="F393" s="51">
        <v>6.4</v>
      </c>
    </row>
    <row r="394" spans="1:6" s="3" customFormat="1" x14ac:dyDescent="0.2">
      <c r="A394" s="11"/>
      <c r="B394" s="49" t="s">
        <v>389</v>
      </c>
      <c r="C394" s="51">
        <v>2020</v>
      </c>
      <c r="D394" s="49" t="s">
        <v>223</v>
      </c>
      <c r="E394" s="51">
        <v>27</v>
      </c>
      <c r="F394" s="51">
        <v>7.3</v>
      </c>
    </row>
    <row r="395" spans="1:6" s="3" customFormat="1" x14ac:dyDescent="0.2">
      <c r="A395" s="11"/>
      <c r="B395" s="49" t="s">
        <v>405</v>
      </c>
      <c r="C395" s="51">
        <v>2020</v>
      </c>
      <c r="D395" s="49" t="s">
        <v>223</v>
      </c>
      <c r="E395" s="51">
        <v>25</v>
      </c>
      <c r="F395" s="51">
        <v>7.2</v>
      </c>
    </row>
    <row r="396" spans="1:6" x14ac:dyDescent="0.2">
      <c r="A396" s="43" t="s">
        <v>365</v>
      </c>
      <c r="B396" s="44" t="s">
        <v>361</v>
      </c>
      <c r="C396" s="44">
        <v>2020</v>
      </c>
      <c r="D396" s="44" t="s">
        <v>223</v>
      </c>
      <c r="E396" s="44">
        <v>61</v>
      </c>
      <c r="F396" s="44">
        <v>7.4</v>
      </c>
    </row>
    <row r="397" spans="1:6" x14ac:dyDescent="0.2">
      <c r="B397" s="45" t="s">
        <v>370</v>
      </c>
      <c r="C397" s="45">
        <v>2020</v>
      </c>
      <c r="D397" s="45" t="s">
        <v>223</v>
      </c>
      <c r="E397" s="45">
        <v>62</v>
      </c>
      <c r="F397" s="45">
        <v>8.1999999999999993</v>
      </c>
    </row>
    <row r="398" spans="1:6" s="3" customFormat="1" x14ac:dyDescent="0.2">
      <c r="A398" s="47"/>
      <c r="B398" s="46" t="s">
        <v>401</v>
      </c>
      <c r="C398" s="46">
        <v>2020</v>
      </c>
      <c r="D398" s="46" t="s">
        <v>223</v>
      </c>
      <c r="E398" s="46">
        <v>43</v>
      </c>
      <c r="F398" s="46">
        <v>9.3000000000000007</v>
      </c>
    </row>
    <row r="399" spans="1:6" s="3" customFormat="1" x14ac:dyDescent="0.2">
      <c r="A399" s="47"/>
      <c r="B399" s="46" t="s">
        <v>430</v>
      </c>
      <c r="C399" s="46">
        <v>2020</v>
      </c>
      <c r="D399" s="46" t="s">
        <v>223</v>
      </c>
      <c r="E399" s="46">
        <v>62</v>
      </c>
      <c r="F399" s="46">
        <v>7.7</v>
      </c>
    </row>
    <row r="400" spans="1:6" x14ac:dyDescent="0.2">
      <c r="A400" s="48" t="s">
        <v>471</v>
      </c>
      <c r="B400" s="49" t="s">
        <v>361</v>
      </c>
      <c r="C400" s="51">
        <v>2002</v>
      </c>
      <c r="D400" s="49" t="s">
        <v>223</v>
      </c>
      <c r="E400" s="51">
        <v>48</v>
      </c>
      <c r="F400" s="51">
        <v>8.1999999999999993</v>
      </c>
    </row>
    <row r="401" spans="1:6" s="3" customFormat="1" x14ac:dyDescent="0.2">
      <c r="A401" s="11"/>
      <c r="B401" s="49" t="s">
        <v>436</v>
      </c>
      <c r="C401" s="51">
        <v>2020</v>
      </c>
      <c r="D401" s="49" t="s">
        <v>223</v>
      </c>
      <c r="E401" s="51">
        <v>49</v>
      </c>
      <c r="F401" s="51">
        <v>10.4</v>
      </c>
    </row>
    <row r="402" spans="1:6" x14ac:dyDescent="0.2">
      <c r="A402" s="11"/>
      <c r="B402" s="49" t="s">
        <v>395</v>
      </c>
      <c r="C402" s="51">
        <v>2020</v>
      </c>
      <c r="D402" s="49" t="s">
        <v>223</v>
      </c>
      <c r="E402" s="51">
        <v>54</v>
      </c>
      <c r="F402" s="51">
        <v>8.1999999999999993</v>
      </c>
    </row>
    <row r="403" spans="1:6" x14ac:dyDescent="0.2">
      <c r="A403" s="11"/>
      <c r="B403" s="49" t="s">
        <v>422</v>
      </c>
      <c r="C403" s="51">
        <v>2020</v>
      </c>
      <c r="D403" s="49" t="s">
        <v>223</v>
      </c>
      <c r="E403" s="51">
        <v>54</v>
      </c>
      <c r="F403" s="51">
        <v>7.9</v>
      </c>
    </row>
    <row r="404" spans="1:6" x14ac:dyDescent="0.2">
      <c r="B404" s="50"/>
      <c r="C404" s="50"/>
      <c r="D404" s="50"/>
      <c r="E404" s="50"/>
      <c r="F404" s="50"/>
    </row>
    <row r="405" spans="1:6" x14ac:dyDescent="0.2">
      <c r="B405" s="50"/>
      <c r="C405" s="50"/>
      <c r="D405" s="50"/>
      <c r="E405" s="50"/>
      <c r="F405" s="50"/>
    </row>
  </sheetData>
  <mergeCells count="2">
    <mergeCell ref="A1:F1"/>
    <mergeCell ref="A269:F269"/>
  </mergeCells>
  <pageMargins left="0.7" right="0.7" top="0.75" bottom="0.75" header="0.3" footer="0.3"/>
  <pageSetup paperSize="9" orientation="portrait" horizontalDpi="360" verticalDpi="36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ECB0F-8FD3-4CA0-80B4-6F3B3767FA74}">
  <dimension ref="A1:E407"/>
  <sheetViews>
    <sheetView tabSelected="1" topLeftCell="A151" workbookViewId="0">
      <selection activeCell="A170" sqref="A170"/>
    </sheetView>
  </sheetViews>
  <sheetFormatPr defaultRowHeight="14.25" x14ac:dyDescent="0.2"/>
  <cols>
    <col min="1" max="1" width="20.625" style="30" customWidth="1"/>
    <col min="2" max="2" width="19.375" customWidth="1"/>
  </cols>
  <sheetData>
    <row r="1" spans="1:5" ht="15" x14ac:dyDescent="0.2">
      <c r="A1" s="63" t="s">
        <v>472</v>
      </c>
      <c r="B1" s="64"/>
      <c r="C1" s="64"/>
      <c r="D1" s="64"/>
      <c r="E1" s="64"/>
    </row>
    <row r="2" spans="1:5" ht="57" x14ac:dyDescent="0.2">
      <c r="A2" s="29" t="s">
        <v>23</v>
      </c>
      <c r="B2" s="29" t="s">
        <v>24</v>
      </c>
      <c r="C2" s="29" t="s">
        <v>222</v>
      </c>
      <c r="D2" s="29" t="s">
        <v>25</v>
      </c>
      <c r="E2" s="29" t="s">
        <v>26</v>
      </c>
    </row>
    <row r="3" spans="1:5" ht="24" x14ac:dyDescent="0.2">
      <c r="A3" s="35" t="s">
        <v>541</v>
      </c>
      <c r="B3" s="33" t="s">
        <v>361</v>
      </c>
      <c r="C3" s="33" t="s">
        <v>221</v>
      </c>
      <c r="D3" s="33">
        <v>56</v>
      </c>
      <c r="E3" s="33">
        <v>9.4499999999999993</v>
      </c>
    </row>
    <row r="4" spans="1:5" x14ac:dyDescent="0.2">
      <c r="A4" s="36"/>
      <c r="B4" s="33" t="s">
        <v>409</v>
      </c>
      <c r="C4" s="33" t="s">
        <v>221</v>
      </c>
      <c r="D4" s="33">
        <v>35</v>
      </c>
      <c r="E4" s="33">
        <v>9.14</v>
      </c>
    </row>
    <row r="5" spans="1:5" s="3" customFormat="1" x14ac:dyDescent="0.2">
      <c r="A5" s="36"/>
      <c r="B5" s="33" t="s">
        <v>410</v>
      </c>
      <c r="C5" s="33" t="s">
        <v>221</v>
      </c>
      <c r="D5" s="33">
        <v>97</v>
      </c>
      <c r="E5" s="33">
        <v>7.78</v>
      </c>
    </row>
    <row r="6" spans="1:5" s="3" customFormat="1" x14ac:dyDescent="0.2">
      <c r="A6" s="36"/>
      <c r="B6" s="33" t="s">
        <v>435</v>
      </c>
      <c r="C6" s="33" t="s">
        <v>221</v>
      </c>
      <c r="D6" s="33">
        <v>44</v>
      </c>
      <c r="E6" s="33">
        <v>10.16</v>
      </c>
    </row>
    <row r="7" spans="1:5" s="3" customFormat="1" x14ac:dyDescent="0.2">
      <c r="A7" s="36"/>
      <c r="B7" s="33" t="s">
        <v>462</v>
      </c>
      <c r="C7" s="33" t="s">
        <v>221</v>
      </c>
      <c r="D7" s="33">
        <v>94</v>
      </c>
      <c r="E7" s="33">
        <v>11.59</v>
      </c>
    </row>
    <row r="8" spans="1:5" x14ac:dyDescent="0.2">
      <c r="A8" s="10" t="s">
        <v>548</v>
      </c>
      <c r="B8" s="33" t="s">
        <v>370</v>
      </c>
      <c r="C8" s="33" t="s">
        <v>221</v>
      </c>
      <c r="D8" s="33">
        <v>10</v>
      </c>
      <c r="E8" s="33">
        <v>3</v>
      </c>
    </row>
    <row r="9" spans="1:5" x14ac:dyDescent="0.2">
      <c r="A9" s="37"/>
      <c r="B9" s="33" t="s">
        <v>474</v>
      </c>
      <c r="C9" s="33" t="s">
        <v>221</v>
      </c>
      <c r="D9" s="33">
        <v>41</v>
      </c>
      <c r="E9" s="33">
        <v>7.68</v>
      </c>
    </row>
    <row r="10" spans="1:5" x14ac:dyDescent="0.2">
      <c r="A10" s="37"/>
      <c r="B10" s="33" t="s">
        <v>475</v>
      </c>
      <c r="C10" s="33" t="s">
        <v>221</v>
      </c>
      <c r="D10" s="33">
        <v>20</v>
      </c>
      <c r="E10" s="33">
        <v>8.8000000000000007</v>
      </c>
    </row>
    <row r="11" spans="1:5" x14ac:dyDescent="0.2">
      <c r="A11" s="37"/>
      <c r="B11" s="33" t="s">
        <v>476</v>
      </c>
      <c r="C11" s="33" t="s">
        <v>221</v>
      </c>
      <c r="D11" s="33">
        <v>53</v>
      </c>
      <c r="E11" s="33">
        <v>8.06</v>
      </c>
    </row>
    <row r="12" spans="1:5" x14ac:dyDescent="0.2">
      <c r="A12" s="37"/>
      <c r="B12" s="33" t="s">
        <v>435</v>
      </c>
      <c r="C12" s="33" t="s">
        <v>221</v>
      </c>
      <c r="D12" s="33">
        <v>48</v>
      </c>
      <c r="E12" s="33">
        <v>8.17</v>
      </c>
    </row>
    <row r="13" spans="1:5" x14ac:dyDescent="0.2">
      <c r="A13" s="37"/>
      <c r="B13" s="33" t="s">
        <v>477</v>
      </c>
      <c r="C13" s="33" t="s">
        <v>221</v>
      </c>
      <c r="D13" s="33">
        <v>57</v>
      </c>
      <c r="E13" s="33">
        <v>5.21</v>
      </c>
    </row>
    <row r="14" spans="1:5" x14ac:dyDescent="0.2">
      <c r="A14" s="35" t="s">
        <v>542</v>
      </c>
      <c r="B14" s="33" t="s">
        <v>478</v>
      </c>
      <c r="C14" s="33" t="s">
        <v>221</v>
      </c>
      <c r="D14" s="33">
        <v>28</v>
      </c>
      <c r="E14" s="33">
        <v>8.4600000000000009</v>
      </c>
    </row>
    <row r="15" spans="1:5" x14ac:dyDescent="0.2">
      <c r="A15" s="36"/>
      <c r="B15" s="33" t="s">
        <v>479</v>
      </c>
      <c r="C15" s="33" t="s">
        <v>221</v>
      </c>
      <c r="D15" s="33">
        <v>21</v>
      </c>
      <c r="E15" s="33">
        <v>6</v>
      </c>
    </row>
    <row r="16" spans="1:5" x14ac:dyDescent="0.2">
      <c r="A16" s="36"/>
      <c r="B16" s="33" t="s">
        <v>412</v>
      </c>
      <c r="C16" s="33" t="s">
        <v>221</v>
      </c>
      <c r="D16" s="33">
        <v>25</v>
      </c>
      <c r="E16" s="33">
        <v>9.7200000000000006</v>
      </c>
    </row>
    <row r="17" spans="1:5" x14ac:dyDescent="0.2">
      <c r="A17" s="36"/>
      <c r="B17" s="33" t="s">
        <v>413</v>
      </c>
      <c r="C17" s="33" t="s">
        <v>221</v>
      </c>
      <c r="D17" s="33">
        <v>75</v>
      </c>
      <c r="E17" s="33">
        <v>6.61</v>
      </c>
    </row>
    <row r="18" spans="1:5" x14ac:dyDescent="0.2">
      <c r="A18" s="36"/>
      <c r="B18" s="33" t="s">
        <v>414</v>
      </c>
      <c r="C18" s="33" t="s">
        <v>221</v>
      </c>
      <c r="D18" s="33">
        <v>42</v>
      </c>
      <c r="E18" s="33">
        <v>8.74</v>
      </c>
    </row>
    <row r="19" spans="1:5" x14ac:dyDescent="0.2">
      <c r="A19" s="36"/>
      <c r="B19" s="33" t="s">
        <v>480</v>
      </c>
      <c r="C19" s="33" t="s">
        <v>221</v>
      </c>
      <c r="D19" s="33">
        <v>30</v>
      </c>
      <c r="E19" s="33">
        <v>8.1300000000000008</v>
      </c>
    </row>
    <row r="20" spans="1:5" x14ac:dyDescent="0.2">
      <c r="A20" s="36"/>
      <c r="B20" s="33" t="s">
        <v>420</v>
      </c>
      <c r="C20" s="33" t="s">
        <v>221</v>
      </c>
      <c r="D20" s="33">
        <v>40</v>
      </c>
      <c r="E20" s="33">
        <v>7.68</v>
      </c>
    </row>
    <row r="21" spans="1:5" x14ac:dyDescent="0.2">
      <c r="A21" s="36"/>
      <c r="B21" s="33" t="s">
        <v>435</v>
      </c>
      <c r="C21" s="33" t="s">
        <v>221</v>
      </c>
      <c r="D21" s="33">
        <v>20</v>
      </c>
      <c r="E21" s="33">
        <v>10.7</v>
      </c>
    </row>
    <row r="22" spans="1:5" x14ac:dyDescent="0.2">
      <c r="A22" s="36"/>
      <c r="B22" s="33" t="s">
        <v>481</v>
      </c>
      <c r="C22" s="33" t="s">
        <v>221</v>
      </c>
      <c r="D22" s="33">
        <v>21</v>
      </c>
      <c r="E22" s="33">
        <v>6.43</v>
      </c>
    </row>
    <row r="23" spans="1:5" x14ac:dyDescent="0.2">
      <c r="A23" s="36"/>
      <c r="B23" s="33" t="s">
        <v>439</v>
      </c>
      <c r="C23" s="33" t="s">
        <v>221</v>
      </c>
      <c r="D23" s="33">
        <v>84</v>
      </c>
      <c r="E23" s="33">
        <v>8.5500000000000007</v>
      </c>
    </row>
    <row r="24" spans="1:5" x14ac:dyDescent="0.2">
      <c r="A24" s="36"/>
      <c r="B24" s="33" t="s">
        <v>445</v>
      </c>
      <c r="C24" s="33" t="s">
        <v>221</v>
      </c>
      <c r="D24" s="33">
        <v>50</v>
      </c>
      <c r="E24" s="33">
        <v>8.86</v>
      </c>
    </row>
    <row r="25" spans="1:5" x14ac:dyDescent="0.2">
      <c r="A25" s="36"/>
      <c r="B25" s="33" t="s">
        <v>482</v>
      </c>
      <c r="C25" s="33" t="s">
        <v>221</v>
      </c>
      <c r="D25" s="33">
        <v>7</v>
      </c>
      <c r="E25" s="33">
        <v>9</v>
      </c>
    </row>
    <row r="26" spans="1:5" x14ac:dyDescent="0.2">
      <c r="A26" s="36"/>
      <c r="B26" s="33" t="s">
        <v>449</v>
      </c>
      <c r="C26" s="33" t="s">
        <v>221</v>
      </c>
      <c r="D26" s="33">
        <v>65</v>
      </c>
      <c r="E26" s="33">
        <v>6.63</v>
      </c>
    </row>
    <row r="27" spans="1:5" s="3" customFormat="1" x14ac:dyDescent="0.2">
      <c r="A27" s="36"/>
      <c r="B27" s="33" t="s">
        <v>483</v>
      </c>
      <c r="C27" s="33" t="s">
        <v>221</v>
      </c>
      <c r="D27" s="33">
        <v>18</v>
      </c>
      <c r="E27" s="33">
        <v>9.61</v>
      </c>
    </row>
    <row r="28" spans="1:5" s="3" customFormat="1" x14ac:dyDescent="0.2">
      <c r="A28" s="36"/>
      <c r="B28" s="33" t="s">
        <v>484</v>
      </c>
      <c r="C28" s="33" t="s">
        <v>221</v>
      </c>
      <c r="D28" s="33">
        <v>86</v>
      </c>
      <c r="E28" s="33">
        <v>8.1</v>
      </c>
    </row>
    <row r="29" spans="1:5" x14ac:dyDescent="0.2">
      <c r="A29" s="38" t="s">
        <v>549</v>
      </c>
      <c r="B29" s="33" t="s">
        <v>361</v>
      </c>
      <c r="C29" s="33" t="s">
        <v>221</v>
      </c>
      <c r="D29" s="33">
        <v>12</v>
      </c>
      <c r="E29" s="33">
        <v>5.17</v>
      </c>
    </row>
    <row r="30" spans="1:5" x14ac:dyDescent="0.2">
      <c r="A30" s="37"/>
      <c r="B30" s="33" t="s">
        <v>399</v>
      </c>
      <c r="C30" s="33" t="s">
        <v>221</v>
      </c>
      <c r="D30" s="33">
        <v>33</v>
      </c>
      <c r="E30" s="33">
        <v>6.12</v>
      </c>
    </row>
    <row r="31" spans="1:5" x14ac:dyDescent="0.2">
      <c r="A31" s="37"/>
      <c r="B31" s="33" t="s">
        <v>400</v>
      </c>
      <c r="C31" s="33" t="s">
        <v>221</v>
      </c>
      <c r="D31" s="33">
        <v>94</v>
      </c>
      <c r="E31" s="33">
        <v>4.99</v>
      </c>
    </row>
    <row r="32" spans="1:5" x14ac:dyDescent="0.2">
      <c r="A32" s="37"/>
      <c r="B32" s="33" t="s">
        <v>485</v>
      </c>
      <c r="C32" s="33" t="s">
        <v>221</v>
      </c>
      <c r="D32" s="33">
        <v>20</v>
      </c>
      <c r="E32" s="33">
        <v>3.55</v>
      </c>
    </row>
    <row r="33" spans="1:5" x14ac:dyDescent="0.2">
      <c r="A33" s="37"/>
      <c r="B33" s="33" t="s">
        <v>486</v>
      </c>
      <c r="C33" s="33" t="s">
        <v>221</v>
      </c>
      <c r="D33" s="33">
        <v>304</v>
      </c>
      <c r="E33" s="33">
        <v>3.71</v>
      </c>
    </row>
    <row r="34" spans="1:5" x14ac:dyDescent="0.2">
      <c r="A34" s="37"/>
      <c r="B34" s="33" t="s">
        <v>404</v>
      </c>
      <c r="C34" s="33" t="s">
        <v>221</v>
      </c>
      <c r="D34" s="33">
        <v>318</v>
      </c>
      <c r="E34" s="33">
        <v>3.85</v>
      </c>
    </row>
    <row r="35" spans="1:5" x14ac:dyDescent="0.2">
      <c r="A35" s="37"/>
      <c r="B35" s="33" t="s">
        <v>487</v>
      </c>
      <c r="C35" s="33" t="s">
        <v>221</v>
      </c>
      <c r="D35" s="33">
        <v>218</v>
      </c>
      <c r="E35" s="33">
        <v>5.37</v>
      </c>
    </row>
    <row r="36" spans="1:5" x14ac:dyDescent="0.2">
      <c r="A36" s="37"/>
      <c r="B36" s="33" t="s">
        <v>488</v>
      </c>
      <c r="C36" s="33" t="s">
        <v>221</v>
      </c>
      <c r="D36" s="33">
        <v>104</v>
      </c>
      <c r="E36" s="33">
        <v>6.94</v>
      </c>
    </row>
    <row r="37" spans="1:5" x14ac:dyDescent="0.2">
      <c r="A37" s="37"/>
      <c r="B37" s="33" t="s">
        <v>489</v>
      </c>
      <c r="C37" s="33" t="s">
        <v>221</v>
      </c>
      <c r="D37" s="33">
        <v>176</v>
      </c>
      <c r="E37" s="33">
        <v>3.86</v>
      </c>
    </row>
    <row r="38" spans="1:5" x14ac:dyDescent="0.2">
      <c r="A38" s="37"/>
      <c r="B38" s="33" t="s">
        <v>490</v>
      </c>
      <c r="C38" s="33" t="s">
        <v>221</v>
      </c>
      <c r="D38" s="33">
        <v>16</v>
      </c>
      <c r="E38" s="33">
        <v>4.75</v>
      </c>
    </row>
    <row r="39" spans="1:5" x14ac:dyDescent="0.2">
      <c r="A39" s="37"/>
      <c r="B39" s="33" t="s">
        <v>491</v>
      </c>
      <c r="C39" s="33" t="s">
        <v>221</v>
      </c>
      <c r="D39" s="33">
        <v>153</v>
      </c>
      <c r="E39" s="33">
        <v>7.03</v>
      </c>
    </row>
    <row r="40" spans="1:5" x14ac:dyDescent="0.2">
      <c r="A40" s="37"/>
      <c r="B40" s="33" t="s">
        <v>492</v>
      </c>
      <c r="C40" s="33" t="s">
        <v>221</v>
      </c>
      <c r="D40" s="33">
        <v>14</v>
      </c>
      <c r="E40" s="33">
        <v>10.14</v>
      </c>
    </row>
    <row r="41" spans="1:5" x14ac:dyDescent="0.2">
      <c r="A41" s="37"/>
      <c r="B41" s="33" t="s">
        <v>493</v>
      </c>
      <c r="C41" s="33" t="s">
        <v>221</v>
      </c>
      <c r="D41" s="33">
        <v>44</v>
      </c>
      <c r="E41" s="33">
        <v>8.07</v>
      </c>
    </row>
    <row r="42" spans="1:5" x14ac:dyDescent="0.2">
      <c r="A42" s="37"/>
      <c r="B42" s="33" t="s">
        <v>494</v>
      </c>
      <c r="C42" s="33" t="s">
        <v>221</v>
      </c>
      <c r="D42" s="33">
        <v>21</v>
      </c>
      <c r="E42" s="33">
        <v>4.8099999999999996</v>
      </c>
    </row>
    <row r="43" spans="1:5" x14ac:dyDescent="0.2">
      <c r="A43" s="37"/>
      <c r="B43" s="33" t="s">
        <v>495</v>
      </c>
      <c r="C43" s="33" t="s">
        <v>221</v>
      </c>
      <c r="D43" s="33">
        <v>180</v>
      </c>
      <c r="E43" s="33">
        <v>5.99</v>
      </c>
    </row>
    <row r="44" spans="1:5" x14ac:dyDescent="0.2">
      <c r="A44" s="37"/>
      <c r="B44" s="33" t="s">
        <v>496</v>
      </c>
      <c r="C44" s="33" t="s">
        <v>221</v>
      </c>
      <c r="D44" s="33">
        <v>144</v>
      </c>
      <c r="E44" s="33">
        <v>7.4</v>
      </c>
    </row>
    <row r="45" spans="1:5" x14ac:dyDescent="0.2">
      <c r="A45" s="37"/>
      <c r="B45" s="33" t="s">
        <v>497</v>
      </c>
      <c r="C45" s="33" t="s">
        <v>221</v>
      </c>
      <c r="D45" s="33">
        <v>280</v>
      </c>
      <c r="E45" s="33">
        <v>6.39</v>
      </c>
    </row>
    <row r="46" spans="1:5" x14ac:dyDescent="0.2">
      <c r="A46" s="37"/>
      <c r="B46" s="33" t="s">
        <v>448</v>
      </c>
      <c r="C46" s="33" t="s">
        <v>221</v>
      </c>
      <c r="D46" s="33">
        <v>308</v>
      </c>
      <c r="E46" s="33">
        <v>2.98</v>
      </c>
    </row>
    <row r="47" spans="1:5" x14ac:dyDescent="0.2">
      <c r="A47" s="37"/>
      <c r="B47" s="33" t="s">
        <v>498</v>
      </c>
      <c r="C47" s="33" t="s">
        <v>221</v>
      </c>
      <c r="D47" s="33">
        <v>14</v>
      </c>
      <c r="E47" s="33">
        <v>6.64</v>
      </c>
    </row>
    <row r="48" spans="1:5" x14ac:dyDescent="0.2">
      <c r="A48" s="35" t="s">
        <v>543</v>
      </c>
      <c r="B48" s="33" t="s">
        <v>478</v>
      </c>
      <c r="C48" s="33" t="s">
        <v>221</v>
      </c>
      <c r="D48" s="33">
        <v>78</v>
      </c>
      <c r="E48" s="33">
        <v>7.13</v>
      </c>
    </row>
    <row r="49" spans="1:5" x14ac:dyDescent="0.2">
      <c r="A49" s="36"/>
      <c r="B49" s="33" t="s">
        <v>499</v>
      </c>
      <c r="C49" s="33" t="s">
        <v>221</v>
      </c>
      <c r="D49" s="33">
        <v>40</v>
      </c>
      <c r="E49" s="33">
        <v>4.9000000000000004</v>
      </c>
    </row>
    <row r="50" spans="1:5" x14ac:dyDescent="0.2">
      <c r="A50" s="36"/>
      <c r="B50" s="33" t="s">
        <v>380</v>
      </c>
      <c r="C50" s="33" t="s">
        <v>221</v>
      </c>
      <c r="D50" s="33">
        <v>42</v>
      </c>
      <c r="E50" s="33">
        <v>7.1</v>
      </c>
    </row>
    <row r="51" spans="1:5" x14ac:dyDescent="0.2">
      <c r="A51" s="36"/>
      <c r="B51" s="33" t="s">
        <v>381</v>
      </c>
      <c r="C51" s="33" t="s">
        <v>221</v>
      </c>
      <c r="D51" s="33">
        <v>58</v>
      </c>
      <c r="E51" s="33">
        <v>4.0199999999999996</v>
      </c>
    </row>
    <row r="52" spans="1:5" x14ac:dyDescent="0.2">
      <c r="A52" s="36"/>
      <c r="B52" s="33" t="s">
        <v>382</v>
      </c>
      <c r="C52" s="33" t="s">
        <v>221</v>
      </c>
      <c r="D52" s="33">
        <v>99</v>
      </c>
      <c r="E52" s="33">
        <v>6.03</v>
      </c>
    </row>
    <row r="53" spans="1:5" x14ac:dyDescent="0.2">
      <c r="A53" s="36"/>
      <c r="B53" s="33" t="s">
        <v>500</v>
      </c>
      <c r="C53" s="33" t="s">
        <v>221</v>
      </c>
      <c r="D53" s="33">
        <v>68</v>
      </c>
      <c r="E53" s="33">
        <v>5.94</v>
      </c>
    </row>
    <row r="54" spans="1:5" x14ac:dyDescent="0.2">
      <c r="A54" s="36"/>
      <c r="B54" s="33" t="s">
        <v>435</v>
      </c>
      <c r="C54" s="33" t="s">
        <v>221</v>
      </c>
      <c r="D54" s="33">
        <v>87</v>
      </c>
      <c r="E54" s="33">
        <v>10.85</v>
      </c>
    </row>
    <row r="55" spans="1:5" x14ac:dyDescent="0.2">
      <c r="A55" s="36"/>
      <c r="B55" s="33" t="s">
        <v>437</v>
      </c>
      <c r="C55" s="33" t="s">
        <v>221</v>
      </c>
      <c r="D55" s="33">
        <v>44</v>
      </c>
      <c r="E55" s="33">
        <v>5.36</v>
      </c>
    </row>
    <row r="56" spans="1:5" x14ac:dyDescent="0.2">
      <c r="A56" s="36"/>
      <c r="B56" s="33" t="s">
        <v>501</v>
      </c>
      <c r="C56" s="33" t="s">
        <v>221</v>
      </c>
      <c r="D56" s="33">
        <v>39</v>
      </c>
      <c r="E56" s="33">
        <v>9.15</v>
      </c>
    </row>
    <row r="57" spans="1:5" s="3" customFormat="1" x14ac:dyDescent="0.2">
      <c r="A57" s="36"/>
      <c r="B57" s="33" t="s">
        <v>457</v>
      </c>
      <c r="C57" s="33" t="s">
        <v>221</v>
      </c>
      <c r="D57" s="33">
        <v>116</v>
      </c>
      <c r="E57" s="33">
        <v>4.88</v>
      </c>
    </row>
    <row r="58" spans="1:5" x14ac:dyDescent="0.2">
      <c r="A58" s="38" t="s">
        <v>550</v>
      </c>
      <c r="B58" s="33" t="s">
        <v>478</v>
      </c>
      <c r="C58" s="33" t="s">
        <v>221</v>
      </c>
      <c r="D58" s="33">
        <v>18</v>
      </c>
      <c r="E58" s="33">
        <v>8.39</v>
      </c>
    </row>
    <row r="59" spans="1:5" x14ac:dyDescent="0.2">
      <c r="A59" s="37"/>
      <c r="B59" s="33" t="s">
        <v>435</v>
      </c>
      <c r="C59" s="33" t="s">
        <v>221</v>
      </c>
      <c r="D59" s="33">
        <v>16</v>
      </c>
      <c r="E59" s="33">
        <v>8.81</v>
      </c>
    </row>
    <row r="60" spans="1:5" x14ac:dyDescent="0.2">
      <c r="A60" s="37"/>
      <c r="B60" s="33" t="s">
        <v>442</v>
      </c>
      <c r="C60" s="33" t="s">
        <v>221</v>
      </c>
      <c r="D60" s="33">
        <v>19</v>
      </c>
      <c r="E60" s="33">
        <v>5.16</v>
      </c>
    </row>
    <row r="61" spans="1:5" x14ac:dyDescent="0.2">
      <c r="A61" s="37"/>
      <c r="B61" s="33" t="s">
        <v>443</v>
      </c>
      <c r="C61" s="33" t="s">
        <v>221</v>
      </c>
      <c r="D61" s="33">
        <v>27</v>
      </c>
      <c r="E61" s="33">
        <v>9.52</v>
      </c>
    </row>
    <row r="62" spans="1:5" x14ac:dyDescent="0.2">
      <c r="A62" s="37"/>
      <c r="B62" s="33" t="s">
        <v>502</v>
      </c>
      <c r="C62" s="33" t="s">
        <v>221</v>
      </c>
      <c r="D62" s="33">
        <v>17</v>
      </c>
      <c r="E62" s="33">
        <v>9.8800000000000008</v>
      </c>
    </row>
    <row r="63" spans="1:5" x14ac:dyDescent="0.2">
      <c r="A63" s="37"/>
      <c r="B63" s="33" t="s">
        <v>462</v>
      </c>
      <c r="C63" s="33" t="s">
        <v>221</v>
      </c>
      <c r="D63" s="33">
        <v>17</v>
      </c>
      <c r="E63" s="33">
        <v>10.35</v>
      </c>
    </row>
    <row r="64" spans="1:5" x14ac:dyDescent="0.2">
      <c r="A64" s="35" t="s">
        <v>544</v>
      </c>
      <c r="B64" s="33" t="s">
        <v>478</v>
      </c>
      <c r="C64" s="33" t="s">
        <v>221</v>
      </c>
      <c r="D64" s="33">
        <v>385</v>
      </c>
      <c r="E64" s="33">
        <v>6.94</v>
      </c>
    </row>
    <row r="65" spans="1:5" x14ac:dyDescent="0.2">
      <c r="A65" s="36"/>
      <c r="B65" s="33" t="s">
        <v>499</v>
      </c>
      <c r="C65" s="33" t="s">
        <v>221</v>
      </c>
      <c r="D65" s="33">
        <v>13</v>
      </c>
      <c r="E65" s="33">
        <v>7.62</v>
      </c>
    </row>
    <row r="66" spans="1:5" x14ac:dyDescent="0.2">
      <c r="A66" s="36"/>
      <c r="B66" s="33" t="s">
        <v>366</v>
      </c>
      <c r="C66" s="33" t="s">
        <v>221</v>
      </c>
      <c r="D66" s="33">
        <v>63</v>
      </c>
      <c r="E66" s="33">
        <v>7.33</v>
      </c>
    </row>
    <row r="67" spans="1:5" x14ac:dyDescent="0.2">
      <c r="A67" s="36"/>
      <c r="B67" s="33" t="s">
        <v>435</v>
      </c>
      <c r="C67" s="33" t="s">
        <v>221</v>
      </c>
      <c r="D67" s="33">
        <v>415</v>
      </c>
      <c r="E67" s="33">
        <v>8.4</v>
      </c>
    </row>
    <row r="68" spans="1:5" x14ac:dyDescent="0.2">
      <c r="A68" s="36"/>
      <c r="B68" s="33" t="s">
        <v>392</v>
      </c>
      <c r="C68" s="33" t="s">
        <v>221</v>
      </c>
      <c r="D68" s="33">
        <v>180</v>
      </c>
      <c r="E68" s="33">
        <v>5.17</v>
      </c>
    </row>
    <row r="69" spans="1:5" x14ac:dyDescent="0.2">
      <c r="A69" s="36"/>
      <c r="B69" s="33" t="s">
        <v>503</v>
      </c>
      <c r="C69" s="33" t="s">
        <v>221</v>
      </c>
      <c r="D69" s="33">
        <v>180</v>
      </c>
      <c r="E69" s="33">
        <v>6.23</v>
      </c>
    </row>
    <row r="70" spans="1:5" x14ac:dyDescent="0.2">
      <c r="A70" s="36"/>
      <c r="B70" s="33" t="s">
        <v>504</v>
      </c>
      <c r="C70" s="33" t="s">
        <v>221</v>
      </c>
      <c r="D70" s="33">
        <v>84</v>
      </c>
      <c r="E70" s="33">
        <v>8</v>
      </c>
    </row>
    <row r="71" spans="1:5" x14ac:dyDescent="0.2">
      <c r="A71" s="36"/>
      <c r="B71" s="33" t="s">
        <v>402</v>
      </c>
      <c r="C71" s="33" t="s">
        <v>221</v>
      </c>
      <c r="D71" s="33">
        <v>47</v>
      </c>
      <c r="E71" s="33">
        <v>8.57</v>
      </c>
    </row>
    <row r="72" spans="1:5" x14ac:dyDescent="0.2">
      <c r="A72" s="36"/>
      <c r="B72" s="33" t="s">
        <v>505</v>
      </c>
      <c r="C72" s="33" t="s">
        <v>221</v>
      </c>
      <c r="D72" s="33">
        <v>25</v>
      </c>
      <c r="E72" s="33">
        <v>7.84</v>
      </c>
    </row>
    <row r="73" spans="1:5" x14ac:dyDescent="0.2">
      <c r="A73" s="36"/>
      <c r="B73" s="33" t="s">
        <v>506</v>
      </c>
      <c r="C73" s="33" t="s">
        <v>221</v>
      </c>
      <c r="D73" s="33">
        <v>628</v>
      </c>
      <c r="E73" s="33">
        <v>7.85</v>
      </c>
    </row>
    <row r="74" spans="1:5" x14ac:dyDescent="0.2">
      <c r="A74" s="36"/>
      <c r="B74" s="33" t="s">
        <v>418</v>
      </c>
      <c r="C74" s="33" t="s">
        <v>221</v>
      </c>
      <c r="D74" s="33">
        <v>230</v>
      </c>
      <c r="E74" s="33">
        <v>5.66</v>
      </c>
    </row>
    <row r="75" spans="1:5" x14ac:dyDescent="0.2">
      <c r="A75" s="36"/>
      <c r="B75" s="33" t="s">
        <v>507</v>
      </c>
      <c r="C75" s="33" t="s">
        <v>221</v>
      </c>
      <c r="D75" s="33">
        <v>205</v>
      </c>
      <c r="E75" s="33">
        <v>7.6</v>
      </c>
    </row>
    <row r="76" spans="1:5" x14ac:dyDescent="0.2">
      <c r="A76" s="36"/>
      <c r="B76" s="33" t="s">
        <v>508</v>
      </c>
      <c r="C76" s="33" t="s">
        <v>221</v>
      </c>
      <c r="D76" s="33">
        <v>201</v>
      </c>
      <c r="E76" s="33">
        <v>8.35</v>
      </c>
    </row>
    <row r="77" spans="1:5" x14ac:dyDescent="0.2">
      <c r="A77" s="36"/>
      <c r="B77" s="33" t="s">
        <v>509</v>
      </c>
      <c r="C77" s="33" t="s">
        <v>221</v>
      </c>
      <c r="D77" s="33">
        <v>449</v>
      </c>
      <c r="E77" s="33">
        <v>8.4</v>
      </c>
    </row>
    <row r="78" spans="1:5" x14ac:dyDescent="0.2">
      <c r="A78" s="36"/>
      <c r="B78" s="33" t="s">
        <v>510</v>
      </c>
      <c r="C78" s="33" t="s">
        <v>221</v>
      </c>
      <c r="D78" s="33">
        <v>447</v>
      </c>
      <c r="E78" s="33">
        <v>9.42</v>
      </c>
    </row>
    <row r="79" spans="1:5" x14ac:dyDescent="0.2">
      <c r="A79" s="36"/>
      <c r="B79" s="33" t="s">
        <v>511</v>
      </c>
      <c r="C79" s="33" t="s">
        <v>221</v>
      </c>
      <c r="D79" s="33">
        <v>103</v>
      </c>
      <c r="E79" s="33">
        <v>8.06</v>
      </c>
    </row>
    <row r="80" spans="1:5" x14ac:dyDescent="0.2">
      <c r="A80" s="36"/>
      <c r="B80" s="33" t="s">
        <v>429</v>
      </c>
      <c r="C80" s="33" t="s">
        <v>221</v>
      </c>
      <c r="D80" s="33">
        <v>594</v>
      </c>
      <c r="E80" s="33">
        <v>6.46</v>
      </c>
    </row>
    <row r="81" spans="1:5" x14ac:dyDescent="0.2">
      <c r="A81" s="36"/>
      <c r="B81" s="33" t="s">
        <v>432</v>
      </c>
      <c r="C81" s="33" t="s">
        <v>221</v>
      </c>
      <c r="D81" s="33">
        <v>139</v>
      </c>
      <c r="E81" s="33">
        <v>8.0500000000000007</v>
      </c>
    </row>
    <row r="82" spans="1:5" x14ac:dyDescent="0.2">
      <c r="A82" s="36"/>
      <c r="B82" s="33" t="s">
        <v>434</v>
      </c>
      <c r="C82" s="33" t="s">
        <v>221</v>
      </c>
      <c r="D82" s="33">
        <v>36</v>
      </c>
      <c r="E82" s="33">
        <v>8.89</v>
      </c>
    </row>
    <row r="83" spans="1:5" s="3" customFormat="1" x14ac:dyDescent="0.2">
      <c r="A83" s="36"/>
      <c r="B83" s="33" t="s">
        <v>512</v>
      </c>
      <c r="C83" s="33" t="s">
        <v>221</v>
      </c>
      <c r="D83" s="33">
        <v>218</v>
      </c>
      <c r="E83" s="33">
        <v>6.85</v>
      </c>
    </row>
    <row r="84" spans="1:5" s="3" customFormat="1" x14ac:dyDescent="0.2">
      <c r="A84" s="36"/>
      <c r="B84" s="33" t="s">
        <v>513</v>
      </c>
      <c r="C84" s="33" t="s">
        <v>221</v>
      </c>
      <c r="D84" s="33">
        <v>485</v>
      </c>
      <c r="E84" s="33">
        <v>5.51</v>
      </c>
    </row>
    <row r="85" spans="1:5" s="3" customFormat="1" x14ac:dyDescent="0.2">
      <c r="A85" s="36"/>
      <c r="B85" s="33" t="s">
        <v>514</v>
      </c>
      <c r="C85" s="33" t="s">
        <v>221</v>
      </c>
      <c r="D85" s="33">
        <v>12</v>
      </c>
      <c r="E85" s="33">
        <v>6.25</v>
      </c>
    </row>
    <row r="86" spans="1:5" s="3" customFormat="1" x14ac:dyDescent="0.2">
      <c r="A86" s="36"/>
      <c r="B86" s="33" t="s">
        <v>466</v>
      </c>
      <c r="C86" s="33" t="s">
        <v>221</v>
      </c>
      <c r="D86" s="33">
        <v>30</v>
      </c>
      <c r="E86" s="33">
        <v>6.23</v>
      </c>
    </row>
    <row r="87" spans="1:5" x14ac:dyDescent="0.2">
      <c r="A87" s="38" t="s">
        <v>545</v>
      </c>
      <c r="B87" s="33" t="s">
        <v>478</v>
      </c>
      <c r="C87" s="33" t="s">
        <v>221</v>
      </c>
      <c r="D87" s="33">
        <v>218</v>
      </c>
      <c r="E87" s="33">
        <v>8.3699999999999992</v>
      </c>
    </row>
    <row r="88" spans="1:5" s="3" customFormat="1" x14ac:dyDescent="0.2">
      <c r="A88" s="38"/>
      <c r="B88" s="33" t="s">
        <v>415</v>
      </c>
      <c r="C88" s="33" t="s">
        <v>221</v>
      </c>
      <c r="D88" s="33">
        <v>176</v>
      </c>
      <c r="E88" s="33">
        <v>4.6500000000000004</v>
      </c>
    </row>
    <row r="89" spans="1:5" x14ac:dyDescent="0.2">
      <c r="A89" s="37"/>
      <c r="B89" s="33" t="s">
        <v>416</v>
      </c>
      <c r="C89" s="33" t="s">
        <v>221</v>
      </c>
      <c r="D89" s="33">
        <v>327</v>
      </c>
      <c r="E89" s="33">
        <v>7.18</v>
      </c>
    </row>
    <row r="90" spans="1:5" x14ac:dyDescent="0.2">
      <c r="A90" s="37"/>
      <c r="B90" s="33" t="s">
        <v>440</v>
      </c>
      <c r="C90" s="33" t="s">
        <v>221</v>
      </c>
      <c r="D90" s="33">
        <v>112</v>
      </c>
      <c r="E90" s="33">
        <v>7.23</v>
      </c>
    </row>
    <row r="91" spans="1:5" x14ac:dyDescent="0.2">
      <c r="A91" s="37"/>
      <c r="B91" s="33" t="s">
        <v>407</v>
      </c>
      <c r="C91" s="33" t="s">
        <v>221</v>
      </c>
      <c r="D91" s="33">
        <v>259</v>
      </c>
      <c r="E91" s="33">
        <v>7.19</v>
      </c>
    </row>
    <row r="92" spans="1:5" x14ac:dyDescent="0.2">
      <c r="A92" s="37"/>
      <c r="B92" s="33" t="s">
        <v>387</v>
      </c>
      <c r="C92" s="33" t="s">
        <v>221</v>
      </c>
      <c r="D92" s="33">
        <v>85</v>
      </c>
      <c r="E92" s="33">
        <v>4.53</v>
      </c>
    </row>
    <row r="93" spans="1:5" x14ac:dyDescent="0.2">
      <c r="A93" s="37"/>
      <c r="B93" s="33" t="s">
        <v>391</v>
      </c>
      <c r="C93" s="33" t="s">
        <v>221</v>
      </c>
      <c r="D93" s="33">
        <v>66</v>
      </c>
      <c r="E93" s="33">
        <v>6.85</v>
      </c>
    </row>
    <row r="94" spans="1:5" x14ac:dyDescent="0.2">
      <c r="A94" s="37"/>
      <c r="B94" s="33" t="s">
        <v>398</v>
      </c>
      <c r="C94" s="33" t="s">
        <v>221</v>
      </c>
      <c r="D94" s="33">
        <v>69</v>
      </c>
      <c r="E94" s="33">
        <v>6.14</v>
      </c>
    </row>
    <row r="95" spans="1:5" x14ac:dyDescent="0.2">
      <c r="A95" s="37"/>
      <c r="B95" s="33" t="s">
        <v>435</v>
      </c>
      <c r="C95" s="33" t="s">
        <v>221</v>
      </c>
      <c r="D95" s="33">
        <v>133</v>
      </c>
      <c r="E95" s="33">
        <v>6.66</v>
      </c>
    </row>
    <row r="96" spans="1:5" x14ac:dyDescent="0.2">
      <c r="A96" s="37"/>
      <c r="B96" s="33" t="s">
        <v>515</v>
      </c>
      <c r="C96" s="33" t="s">
        <v>221</v>
      </c>
      <c r="D96" s="33">
        <v>60</v>
      </c>
      <c r="E96" s="33">
        <v>6.92</v>
      </c>
    </row>
    <row r="97" spans="1:5" x14ac:dyDescent="0.2">
      <c r="A97" s="37"/>
      <c r="B97" s="33" t="s">
        <v>516</v>
      </c>
      <c r="C97" s="33" t="s">
        <v>221</v>
      </c>
      <c r="D97" s="33">
        <v>66</v>
      </c>
      <c r="E97" s="33">
        <v>7.52</v>
      </c>
    </row>
    <row r="98" spans="1:5" x14ac:dyDescent="0.2">
      <c r="A98" s="35" t="s">
        <v>546</v>
      </c>
      <c r="B98" s="33" t="s">
        <v>478</v>
      </c>
      <c r="C98" s="33" t="s">
        <v>221</v>
      </c>
      <c r="D98" s="33">
        <v>249</v>
      </c>
      <c r="E98" s="33">
        <v>6.98</v>
      </c>
    </row>
    <row r="99" spans="1:5" x14ac:dyDescent="0.2">
      <c r="A99" s="36"/>
      <c r="B99" s="33" t="s">
        <v>366</v>
      </c>
      <c r="C99" s="33" t="s">
        <v>221</v>
      </c>
      <c r="D99" s="33">
        <f>15+449</f>
        <v>464</v>
      </c>
      <c r="E99" s="53">
        <f>(6.13+6.08)/2</f>
        <v>6.1050000000000004</v>
      </c>
    </row>
    <row r="100" spans="1:5" s="3" customFormat="1" x14ac:dyDescent="0.2">
      <c r="A100" s="36"/>
      <c r="B100" s="33" t="s">
        <v>368</v>
      </c>
      <c r="C100" s="33" t="s">
        <v>221</v>
      </c>
      <c r="D100" s="33">
        <v>236</v>
      </c>
      <c r="E100" s="53">
        <v>5.79</v>
      </c>
    </row>
    <row r="101" spans="1:5" x14ac:dyDescent="0.2">
      <c r="A101" s="36"/>
      <c r="B101" s="33" t="s">
        <v>375</v>
      </c>
      <c r="C101" s="33" t="s">
        <v>221</v>
      </c>
      <c r="D101" s="33">
        <f>15+375</f>
        <v>390</v>
      </c>
      <c r="E101" s="53">
        <f>(7.93+6.4)/2</f>
        <v>7.165</v>
      </c>
    </row>
    <row r="102" spans="1:5" s="3" customFormat="1" x14ac:dyDescent="0.2">
      <c r="A102" s="36"/>
      <c r="B102" s="33" t="s">
        <v>378</v>
      </c>
      <c r="C102" s="33" t="s">
        <v>221</v>
      </c>
      <c r="D102" s="33">
        <v>155</v>
      </c>
      <c r="E102" s="53">
        <v>5.57</v>
      </c>
    </row>
    <row r="103" spans="1:5" ht="12.6" customHeight="1" x14ac:dyDescent="0.2">
      <c r="A103" s="36"/>
      <c r="B103" s="33" t="s">
        <v>486</v>
      </c>
      <c r="C103" s="33" t="s">
        <v>221</v>
      </c>
      <c r="D103" s="33">
        <f>15+423</f>
        <v>438</v>
      </c>
      <c r="E103" s="53">
        <f>(4.73+4.2)/2</f>
        <v>4.4649999999999999</v>
      </c>
    </row>
    <row r="104" spans="1:5" x14ac:dyDescent="0.2">
      <c r="A104" s="36"/>
      <c r="B104" s="33" t="s">
        <v>404</v>
      </c>
      <c r="C104" s="33" t="s">
        <v>221</v>
      </c>
      <c r="D104" s="33">
        <f>15+400</f>
        <v>415</v>
      </c>
      <c r="E104" s="33">
        <f>(8.33+6.97)/2</f>
        <v>7.65</v>
      </c>
    </row>
    <row r="105" spans="1:5" x14ac:dyDescent="0.2">
      <c r="A105" s="36"/>
      <c r="B105" s="33" t="s">
        <v>426</v>
      </c>
      <c r="C105" s="33" t="s">
        <v>221</v>
      </c>
      <c r="D105" s="33">
        <f>15+417</f>
        <v>432</v>
      </c>
      <c r="E105" s="53">
        <f>(6.53+4.48)/2</f>
        <v>5.5050000000000008</v>
      </c>
    </row>
    <row r="106" spans="1:5" x14ac:dyDescent="0.2">
      <c r="A106" s="36"/>
      <c r="B106" s="33" t="s">
        <v>383</v>
      </c>
      <c r="C106" s="33" t="s">
        <v>221</v>
      </c>
      <c r="D106" s="33">
        <v>62</v>
      </c>
      <c r="E106" s="33">
        <v>4.66</v>
      </c>
    </row>
    <row r="107" spans="1:5" x14ac:dyDescent="0.2">
      <c r="A107" s="36"/>
      <c r="B107" s="33" t="s">
        <v>397</v>
      </c>
      <c r="C107" s="33" t="s">
        <v>221</v>
      </c>
      <c r="D107" s="33">
        <v>45</v>
      </c>
      <c r="E107" s="33">
        <v>8.8000000000000007</v>
      </c>
    </row>
    <row r="108" spans="1:5" x14ac:dyDescent="0.2">
      <c r="A108" s="36"/>
      <c r="B108" s="33" t="s">
        <v>399</v>
      </c>
      <c r="C108" s="33" t="s">
        <v>221</v>
      </c>
      <c r="D108" s="33">
        <v>14</v>
      </c>
      <c r="E108" s="33">
        <v>7.64</v>
      </c>
    </row>
    <row r="109" spans="1:5" x14ac:dyDescent="0.2">
      <c r="A109" s="36"/>
      <c r="B109" s="33" t="s">
        <v>400</v>
      </c>
      <c r="C109" s="33" t="s">
        <v>221</v>
      </c>
      <c r="D109" s="33">
        <v>66</v>
      </c>
      <c r="E109" s="33">
        <v>5.1100000000000003</v>
      </c>
    </row>
    <row r="110" spans="1:5" x14ac:dyDescent="0.2">
      <c r="A110" s="36"/>
      <c r="B110" s="33" t="s">
        <v>517</v>
      </c>
      <c r="C110" s="33" t="s">
        <v>221</v>
      </c>
      <c r="D110" s="33">
        <v>55</v>
      </c>
      <c r="E110" s="33">
        <v>6.44</v>
      </c>
    </row>
    <row r="111" spans="1:5" x14ac:dyDescent="0.2">
      <c r="A111" s="36"/>
      <c r="B111" s="33" t="s">
        <v>435</v>
      </c>
      <c r="C111" s="33" t="s">
        <v>221</v>
      </c>
      <c r="D111" s="33">
        <v>256</v>
      </c>
      <c r="E111" s="33">
        <v>9.76</v>
      </c>
    </row>
    <row r="112" spans="1:5" x14ac:dyDescent="0.2">
      <c r="A112" s="36"/>
      <c r="B112" s="33" t="s">
        <v>447</v>
      </c>
      <c r="C112" s="33" t="s">
        <v>221</v>
      </c>
      <c r="D112" s="33">
        <v>40</v>
      </c>
      <c r="E112" s="33">
        <v>6.23</v>
      </c>
    </row>
    <row r="113" spans="1:5" x14ac:dyDescent="0.2">
      <c r="A113" s="36"/>
      <c r="B113" s="33" t="s">
        <v>518</v>
      </c>
      <c r="C113" s="33" t="s">
        <v>221</v>
      </c>
      <c r="D113" s="33">
        <v>44</v>
      </c>
      <c r="E113" s="33">
        <v>5.32</v>
      </c>
    </row>
    <row r="114" spans="1:5" x14ac:dyDescent="0.2">
      <c r="A114" s="38" t="s">
        <v>547</v>
      </c>
      <c r="B114" s="33" t="s">
        <v>478</v>
      </c>
      <c r="C114" s="33" t="s">
        <v>221</v>
      </c>
      <c r="D114" s="33">
        <v>48</v>
      </c>
      <c r="E114" s="33">
        <v>8.02</v>
      </c>
    </row>
    <row r="115" spans="1:5" x14ac:dyDescent="0.2">
      <c r="A115" s="37"/>
      <c r="B115" s="33" t="s">
        <v>519</v>
      </c>
      <c r="C115" s="33" t="s">
        <v>221</v>
      </c>
      <c r="D115" s="33">
        <v>50</v>
      </c>
      <c r="E115" s="33">
        <v>6.96</v>
      </c>
    </row>
    <row r="116" spans="1:5" x14ac:dyDescent="0.2">
      <c r="A116" s="37"/>
      <c r="B116" s="33" t="s">
        <v>435</v>
      </c>
      <c r="C116" s="33" t="s">
        <v>221</v>
      </c>
      <c r="D116" s="33">
        <v>58</v>
      </c>
      <c r="E116" s="33">
        <v>9.2799999999999994</v>
      </c>
    </row>
    <row r="117" spans="1:5" x14ac:dyDescent="0.2">
      <c r="A117" s="35" t="s">
        <v>551</v>
      </c>
      <c r="B117" s="33" t="s">
        <v>478</v>
      </c>
      <c r="C117" s="33" t="s">
        <v>221</v>
      </c>
      <c r="D117" s="33">
        <v>44</v>
      </c>
      <c r="E117" s="33">
        <v>7.34</v>
      </c>
    </row>
    <row r="118" spans="1:5" x14ac:dyDescent="0.2">
      <c r="A118" s="36"/>
      <c r="B118" s="33" t="s">
        <v>520</v>
      </c>
      <c r="C118" s="33" t="s">
        <v>221</v>
      </c>
      <c r="D118" s="33">
        <v>90</v>
      </c>
      <c r="E118" s="33">
        <v>7.1</v>
      </c>
    </row>
    <row r="119" spans="1:5" x14ac:dyDescent="0.2">
      <c r="A119" s="36"/>
      <c r="B119" s="33" t="s">
        <v>521</v>
      </c>
      <c r="C119" s="33" t="s">
        <v>221</v>
      </c>
      <c r="D119" s="33">
        <v>46</v>
      </c>
      <c r="E119" s="33">
        <v>7.65</v>
      </c>
    </row>
    <row r="120" spans="1:5" x14ac:dyDescent="0.2">
      <c r="A120" s="36"/>
      <c r="B120" s="33" t="s">
        <v>435</v>
      </c>
      <c r="C120" s="33" t="s">
        <v>221</v>
      </c>
      <c r="D120" s="33">
        <v>46</v>
      </c>
      <c r="E120" s="33">
        <v>6.76</v>
      </c>
    </row>
    <row r="121" spans="1:5" x14ac:dyDescent="0.2">
      <c r="A121" s="36"/>
      <c r="B121" s="33" t="s">
        <v>446</v>
      </c>
      <c r="C121" s="33" t="s">
        <v>221</v>
      </c>
      <c r="D121" s="33">
        <v>40</v>
      </c>
      <c r="E121" s="33">
        <v>8.25</v>
      </c>
    </row>
    <row r="122" spans="1:5" x14ac:dyDescent="0.2">
      <c r="A122" s="36"/>
      <c r="B122" s="33" t="s">
        <v>522</v>
      </c>
      <c r="C122" s="33" t="s">
        <v>221</v>
      </c>
      <c r="D122" s="33">
        <v>5</v>
      </c>
      <c r="E122" s="33">
        <v>9.4</v>
      </c>
    </row>
    <row r="123" spans="1:5" x14ac:dyDescent="0.2">
      <c r="A123" s="38" t="s">
        <v>552</v>
      </c>
      <c r="B123" s="33" t="s">
        <v>478</v>
      </c>
      <c r="C123" s="33" t="s">
        <v>221</v>
      </c>
      <c r="D123" s="33">
        <v>15</v>
      </c>
      <c r="E123" s="33">
        <v>10.07</v>
      </c>
    </row>
    <row r="124" spans="1:5" x14ac:dyDescent="0.2">
      <c r="A124" s="37"/>
      <c r="B124" s="33" t="s">
        <v>435</v>
      </c>
      <c r="C124" s="33" t="s">
        <v>221</v>
      </c>
      <c r="D124" s="33">
        <v>14</v>
      </c>
      <c r="E124" s="33">
        <v>10.86</v>
      </c>
    </row>
    <row r="125" spans="1:5" x14ac:dyDescent="0.2">
      <c r="A125" s="37"/>
      <c r="B125" s="33" t="s">
        <v>442</v>
      </c>
      <c r="C125" s="33" t="s">
        <v>221</v>
      </c>
      <c r="D125" s="33">
        <v>28</v>
      </c>
      <c r="E125" s="33">
        <v>6.89</v>
      </c>
    </row>
    <row r="126" spans="1:5" x14ac:dyDescent="0.2">
      <c r="A126" s="37"/>
      <c r="B126" s="33" t="s">
        <v>443</v>
      </c>
      <c r="C126" s="33" t="s">
        <v>221</v>
      </c>
      <c r="D126" s="33">
        <v>36</v>
      </c>
      <c r="E126" s="33">
        <v>7.89</v>
      </c>
    </row>
    <row r="127" spans="1:5" x14ac:dyDescent="0.2">
      <c r="A127" s="37"/>
      <c r="B127" s="33" t="s">
        <v>502</v>
      </c>
      <c r="C127" s="33" t="s">
        <v>221</v>
      </c>
      <c r="D127" s="33">
        <v>26</v>
      </c>
      <c r="E127" s="33">
        <v>8.42</v>
      </c>
    </row>
    <row r="128" spans="1:5" s="3" customFormat="1" x14ac:dyDescent="0.2">
      <c r="A128" s="37"/>
      <c r="B128" s="33" t="s">
        <v>444</v>
      </c>
      <c r="C128" s="33" t="s">
        <v>221</v>
      </c>
      <c r="D128" s="33">
        <v>35</v>
      </c>
      <c r="E128" s="33">
        <v>10.52</v>
      </c>
    </row>
    <row r="129" spans="1:5" s="3" customFormat="1" x14ac:dyDescent="0.2">
      <c r="A129" s="37"/>
      <c r="B129" s="33" t="s">
        <v>465</v>
      </c>
      <c r="C129" s="33" t="s">
        <v>221</v>
      </c>
      <c r="D129" s="33">
        <v>28</v>
      </c>
      <c r="E129" s="33">
        <v>6.86</v>
      </c>
    </row>
    <row r="130" spans="1:5" x14ac:dyDescent="0.2">
      <c r="A130" s="38" t="s">
        <v>555</v>
      </c>
      <c r="B130" s="33" t="s">
        <v>361</v>
      </c>
      <c r="C130" s="33" t="s">
        <v>221</v>
      </c>
      <c r="D130" s="33">
        <v>7</v>
      </c>
      <c r="E130" s="33">
        <v>6.71</v>
      </c>
    </row>
    <row r="131" spans="1:5" x14ac:dyDescent="0.2">
      <c r="A131" s="37"/>
      <c r="B131" s="33" t="s">
        <v>523</v>
      </c>
      <c r="C131" s="33" t="s">
        <v>221</v>
      </c>
      <c r="D131" s="33">
        <v>53</v>
      </c>
      <c r="E131" s="33">
        <v>8.75</v>
      </c>
    </row>
    <row r="132" spans="1:5" x14ac:dyDescent="0.2">
      <c r="A132" s="37"/>
      <c r="B132" s="33" t="s">
        <v>524</v>
      </c>
      <c r="C132" s="33" t="s">
        <v>221</v>
      </c>
      <c r="D132" s="33">
        <v>53</v>
      </c>
      <c r="E132" s="33">
        <v>9.42</v>
      </c>
    </row>
    <row r="133" spans="1:5" x14ac:dyDescent="0.2">
      <c r="A133" s="37"/>
      <c r="B133" s="33" t="s">
        <v>525</v>
      </c>
      <c r="C133" s="33" t="s">
        <v>221</v>
      </c>
      <c r="D133" s="33">
        <v>54</v>
      </c>
      <c r="E133" s="33">
        <v>8.59</v>
      </c>
    </row>
    <row r="134" spans="1:5" s="3" customFormat="1" x14ac:dyDescent="0.2">
      <c r="A134" s="37"/>
      <c r="B134" s="33" t="s">
        <v>526</v>
      </c>
      <c r="C134" s="33" t="s">
        <v>221</v>
      </c>
      <c r="D134" s="33">
        <v>53</v>
      </c>
      <c r="E134" s="33">
        <v>10.15</v>
      </c>
    </row>
    <row r="135" spans="1:5" x14ac:dyDescent="0.2">
      <c r="A135" s="35" t="s">
        <v>554</v>
      </c>
      <c r="B135" s="33" t="s">
        <v>361</v>
      </c>
      <c r="C135" s="33" t="s">
        <v>221</v>
      </c>
      <c r="D135" s="33">
        <v>9</v>
      </c>
      <c r="E135" s="33">
        <v>6.78</v>
      </c>
    </row>
    <row r="136" spans="1:5" x14ac:dyDescent="0.2">
      <c r="A136" s="36"/>
      <c r="B136" s="33" t="s">
        <v>527</v>
      </c>
      <c r="C136" s="33" t="s">
        <v>221</v>
      </c>
      <c r="D136" s="33">
        <v>11</v>
      </c>
      <c r="E136" s="33">
        <v>9.09</v>
      </c>
    </row>
    <row r="137" spans="1:5" x14ac:dyDescent="0.2">
      <c r="A137" s="36"/>
      <c r="B137" s="33" t="s">
        <v>528</v>
      </c>
      <c r="C137" s="33" t="s">
        <v>221</v>
      </c>
      <c r="D137" s="33">
        <v>10</v>
      </c>
      <c r="E137" s="33">
        <v>7</v>
      </c>
    </row>
    <row r="138" spans="1:5" x14ac:dyDescent="0.2">
      <c r="A138" s="36"/>
      <c r="B138" s="33" t="s">
        <v>461</v>
      </c>
      <c r="C138" s="33" t="s">
        <v>221</v>
      </c>
      <c r="D138" s="33">
        <v>13</v>
      </c>
      <c r="E138" s="33">
        <v>6.77</v>
      </c>
    </row>
    <row r="139" spans="1:5" x14ac:dyDescent="0.2">
      <c r="A139" s="36"/>
      <c r="B139" s="33" t="s">
        <v>529</v>
      </c>
      <c r="C139" s="33" t="s">
        <v>221</v>
      </c>
      <c r="D139" s="33">
        <v>10</v>
      </c>
      <c r="E139" s="33">
        <v>8.6999999999999993</v>
      </c>
    </row>
    <row r="140" spans="1:5" x14ac:dyDescent="0.2">
      <c r="A140" s="36"/>
      <c r="B140" s="33" t="s">
        <v>530</v>
      </c>
      <c r="C140" s="33" t="s">
        <v>221</v>
      </c>
      <c r="D140" s="33">
        <v>13</v>
      </c>
      <c r="E140" s="33">
        <v>5.77</v>
      </c>
    </row>
    <row r="141" spans="1:5" x14ac:dyDescent="0.2">
      <c r="A141" s="36"/>
      <c r="B141" s="33" t="s">
        <v>531</v>
      </c>
      <c r="C141" s="33" t="s">
        <v>221</v>
      </c>
      <c r="D141" s="33">
        <v>11</v>
      </c>
      <c r="E141" s="33">
        <v>8.36</v>
      </c>
    </row>
    <row r="142" spans="1:5" x14ac:dyDescent="0.2">
      <c r="A142" s="38" t="s">
        <v>553</v>
      </c>
      <c r="B142" s="33" t="s">
        <v>361</v>
      </c>
      <c r="C142" s="33" t="s">
        <v>221</v>
      </c>
      <c r="D142" s="33">
        <v>22</v>
      </c>
      <c r="E142" s="33">
        <v>9.91</v>
      </c>
    </row>
    <row r="143" spans="1:5" x14ac:dyDescent="0.2">
      <c r="A143" s="37"/>
      <c r="B143" s="33" t="s">
        <v>532</v>
      </c>
      <c r="C143" s="33" t="s">
        <v>221</v>
      </c>
      <c r="D143" s="33">
        <v>18</v>
      </c>
      <c r="E143" s="33">
        <v>8.33</v>
      </c>
    </row>
    <row r="144" spans="1:5" x14ac:dyDescent="0.2">
      <c r="A144" s="37"/>
      <c r="B144" s="33" t="s">
        <v>533</v>
      </c>
      <c r="C144" s="33" t="s">
        <v>221</v>
      </c>
      <c r="D144" s="33">
        <v>35</v>
      </c>
      <c r="E144" s="33">
        <v>8.11</v>
      </c>
    </row>
    <row r="145" spans="1:5" s="3" customFormat="1" x14ac:dyDescent="0.2">
      <c r="A145" s="37"/>
      <c r="B145" s="33" t="s">
        <v>534</v>
      </c>
      <c r="C145" s="33" t="s">
        <v>221</v>
      </c>
      <c r="D145" s="33">
        <v>18</v>
      </c>
      <c r="E145" s="33">
        <v>7.89</v>
      </c>
    </row>
    <row r="146" spans="1:5" s="3" customFormat="1" x14ac:dyDescent="0.2">
      <c r="A146" s="37"/>
      <c r="B146" s="33" t="s">
        <v>435</v>
      </c>
      <c r="C146" s="33" t="s">
        <v>221</v>
      </c>
      <c r="D146" s="33">
        <v>21</v>
      </c>
      <c r="E146" s="33">
        <v>11.71</v>
      </c>
    </row>
    <row r="147" spans="1:5" s="3" customFormat="1" x14ac:dyDescent="0.2">
      <c r="A147" s="37"/>
      <c r="B147" s="33" t="s">
        <v>460</v>
      </c>
      <c r="C147" s="33" t="s">
        <v>221</v>
      </c>
      <c r="D147" s="33">
        <v>36</v>
      </c>
      <c r="E147" s="33">
        <v>7.92</v>
      </c>
    </row>
    <row r="148" spans="1:5" ht="24" x14ac:dyDescent="0.2">
      <c r="A148" s="35" t="s">
        <v>556</v>
      </c>
      <c r="B148" s="33" t="s">
        <v>361</v>
      </c>
      <c r="C148" s="33" t="s">
        <v>221</v>
      </c>
      <c r="D148" s="33">
        <v>81</v>
      </c>
      <c r="E148" s="33">
        <v>8.1199999999999992</v>
      </c>
    </row>
    <row r="149" spans="1:5" x14ac:dyDescent="0.2">
      <c r="A149" s="36"/>
      <c r="B149" s="33" t="s">
        <v>372</v>
      </c>
      <c r="C149" s="33" t="s">
        <v>221</v>
      </c>
      <c r="D149" s="33">
        <v>83</v>
      </c>
      <c r="E149" s="33">
        <v>4.8600000000000003</v>
      </c>
    </row>
    <row r="150" spans="1:5" x14ac:dyDescent="0.2">
      <c r="A150" s="36"/>
      <c r="B150" s="33" t="s">
        <v>535</v>
      </c>
      <c r="C150" s="33" t="s">
        <v>221</v>
      </c>
      <c r="D150" s="33">
        <v>128</v>
      </c>
      <c r="E150" s="33">
        <v>6.31</v>
      </c>
    </row>
    <row r="151" spans="1:5" x14ac:dyDescent="0.2">
      <c r="A151" s="36"/>
      <c r="B151" s="33" t="s">
        <v>536</v>
      </c>
      <c r="C151" s="33" t="s">
        <v>221</v>
      </c>
      <c r="D151" s="33">
        <v>126</v>
      </c>
      <c r="E151" s="33">
        <v>9.06</v>
      </c>
    </row>
    <row r="152" spans="1:5" x14ac:dyDescent="0.2">
      <c r="A152" s="36"/>
      <c r="B152" s="33" t="s">
        <v>537</v>
      </c>
      <c r="C152" s="33" t="s">
        <v>221</v>
      </c>
      <c r="D152" s="33">
        <v>160</v>
      </c>
      <c r="E152" s="33">
        <v>8.5399999999999991</v>
      </c>
    </row>
    <row r="153" spans="1:5" x14ac:dyDescent="0.2">
      <c r="A153" s="36"/>
      <c r="B153" s="33" t="s">
        <v>384</v>
      </c>
      <c r="C153" s="33" t="s">
        <v>221</v>
      </c>
      <c r="D153" s="33">
        <v>93</v>
      </c>
      <c r="E153" s="33">
        <v>9.6</v>
      </c>
    </row>
    <row r="154" spans="1:5" x14ac:dyDescent="0.2">
      <c r="A154" s="36"/>
      <c r="B154" s="33" t="s">
        <v>538</v>
      </c>
      <c r="C154" s="33" t="s">
        <v>221</v>
      </c>
      <c r="D154" s="33">
        <v>39</v>
      </c>
      <c r="E154" s="33">
        <v>8.59</v>
      </c>
    </row>
    <row r="155" spans="1:5" x14ac:dyDescent="0.2">
      <c r="A155" s="36"/>
      <c r="B155" s="33" t="s">
        <v>406</v>
      </c>
      <c r="C155" s="33" t="s">
        <v>221</v>
      </c>
      <c r="D155" s="33">
        <v>19</v>
      </c>
      <c r="E155" s="33">
        <v>10.95</v>
      </c>
    </row>
    <row r="156" spans="1:5" x14ac:dyDescent="0.2">
      <c r="A156" s="36"/>
      <c r="B156" s="33" t="s">
        <v>435</v>
      </c>
      <c r="C156" s="33" t="s">
        <v>221</v>
      </c>
      <c r="D156" s="33">
        <v>69</v>
      </c>
      <c r="E156" s="33">
        <v>9.1300000000000008</v>
      </c>
    </row>
    <row r="157" spans="1:5" x14ac:dyDescent="0.2">
      <c r="A157" s="36"/>
      <c r="B157" s="33" t="s">
        <v>440</v>
      </c>
      <c r="C157" s="33" t="s">
        <v>221</v>
      </c>
      <c r="D157" s="33">
        <v>36</v>
      </c>
      <c r="E157" s="33">
        <v>7.5</v>
      </c>
    </row>
    <row r="158" spans="1:5" x14ac:dyDescent="0.2">
      <c r="A158" s="36"/>
      <c r="B158" s="33" t="s">
        <v>441</v>
      </c>
      <c r="C158" s="33" t="s">
        <v>221</v>
      </c>
      <c r="D158" s="33">
        <v>33</v>
      </c>
      <c r="E158" s="33">
        <v>10.210000000000001</v>
      </c>
    </row>
    <row r="159" spans="1:5" x14ac:dyDescent="0.2">
      <c r="A159" s="36"/>
      <c r="B159" s="33" t="s">
        <v>539</v>
      </c>
      <c r="C159" s="33" t="s">
        <v>221</v>
      </c>
      <c r="D159" s="33">
        <v>34</v>
      </c>
      <c r="E159" s="33">
        <v>8.15</v>
      </c>
    </row>
    <row r="160" spans="1:5" x14ac:dyDescent="0.2">
      <c r="A160" s="36"/>
      <c r="B160" s="33" t="s">
        <v>484</v>
      </c>
      <c r="C160" s="33" t="s">
        <v>221</v>
      </c>
      <c r="D160" s="33">
        <v>193</v>
      </c>
      <c r="E160" s="33">
        <v>9.11</v>
      </c>
    </row>
    <row r="161" spans="1:5" x14ac:dyDescent="0.2">
      <c r="A161" s="38" t="s">
        <v>557</v>
      </c>
      <c r="B161" s="33" t="s">
        <v>361</v>
      </c>
      <c r="C161" s="33" t="s">
        <v>221</v>
      </c>
      <c r="D161" s="33">
        <v>5</v>
      </c>
      <c r="E161" s="33">
        <v>5</v>
      </c>
    </row>
    <row r="162" spans="1:5" x14ac:dyDescent="0.2">
      <c r="A162" s="37"/>
      <c r="B162" s="33" t="s">
        <v>519</v>
      </c>
      <c r="C162" s="33" t="s">
        <v>221</v>
      </c>
      <c r="D162" s="33">
        <v>52</v>
      </c>
      <c r="E162" s="33">
        <v>6.71</v>
      </c>
    </row>
    <row r="163" spans="1:5" x14ac:dyDescent="0.2">
      <c r="A163" s="37"/>
      <c r="B163" s="33" t="s">
        <v>389</v>
      </c>
      <c r="C163" s="33" t="s">
        <v>221</v>
      </c>
      <c r="D163" s="33">
        <v>27</v>
      </c>
      <c r="E163" s="33">
        <v>7.3</v>
      </c>
    </row>
    <row r="164" spans="1:5" x14ac:dyDescent="0.2">
      <c r="A164" s="37"/>
      <c r="B164" s="33" t="s">
        <v>405</v>
      </c>
      <c r="C164" s="33" t="s">
        <v>221</v>
      </c>
      <c r="D164" s="33">
        <v>25</v>
      </c>
      <c r="E164" s="33">
        <v>7.24</v>
      </c>
    </row>
    <row r="165" spans="1:5" ht="24" x14ac:dyDescent="0.2">
      <c r="A165" s="35" t="s">
        <v>558</v>
      </c>
      <c r="B165" s="33" t="s">
        <v>361</v>
      </c>
      <c r="C165" s="33" t="s">
        <v>221</v>
      </c>
      <c r="D165" s="33">
        <v>9</v>
      </c>
      <c r="E165" s="33">
        <v>6</v>
      </c>
    </row>
    <row r="166" spans="1:5" x14ac:dyDescent="0.2">
      <c r="A166" s="36"/>
      <c r="B166" s="33" t="s">
        <v>540</v>
      </c>
      <c r="C166" s="33" t="s">
        <v>221</v>
      </c>
      <c r="D166" s="33">
        <v>62</v>
      </c>
      <c r="E166" s="33">
        <v>8.2100000000000009</v>
      </c>
    </row>
    <row r="167" spans="1:5" x14ac:dyDescent="0.2">
      <c r="A167" s="36"/>
      <c r="B167" s="33" t="s">
        <v>519</v>
      </c>
      <c r="C167" s="33" t="s">
        <v>221</v>
      </c>
      <c r="D167" s="33">
        <v>66</v>
      </c>
      <c r="E167" s="33">
        <v>6.38</v>
      </c>
    </row>
    <row r="168" spans="1:5" s="3" customFormat="1" x14ac:dyDescent="0.2">
      <c r="A168" s="36"/>
      <c r="B168" s="33" t="s">
        <v>462</v>
      </c>
      <c r="C168" s="33" t="s">
        <v>221</v>
      </c>
      <c r="D168" s="33">
        <v>64</v>
      </c>
      <c r="E168" s="33">
        <v>8.5299999999999994</v>
      </c>
    </row>
    <row r="169" spans="1:5" ht="15" x14ac:dyDescent="0.2">
      <c r="A169" s="63" t="s">
        <v>473</v>
      </c>
      <c r="B169" s="64"/>
      <c r="C169" s="64"/>
      <c r="D169" s="64"/>
      <c r="E169" s="64"/>
    </row>
    <row r="170" spans="1:5" ht="57" x14ac:dyDescent="0.2">
      <c r="A170" s="39" t="s">
        <v>23</v>
      </c>
      <c r="B170" s="29" t="s">
        <v>24</v>
      </c>
      <c r="C170" s="29" t="s">
        <v>222</v>
      </c>
      <c r="D170" s="29" t="s">
        <v>25</v>
      </c>
      <c r="E170" s="29" t="s">
        <v>26</v>
      </c>
    </row>
    <row r="171" spans="1:5" x14ac:dyDescent="0.2">
      <c r="A171" s="35" t="s">
        <v>542</v>
      </c>
      <c r="B171" s="33" t="s">
        <v>478</v>
      </c>
      <c r="C171" s="33" t="s">
        <v>223</v>
      </c>
      <c r="D171" s="33">
        <v>39</v>
      </c>
      <c r="E171" s="33">
        <v>9.2100000000000009</v>
      </c>
    </row>
    <row r="172" spans="1:5" x14ac:dyDescent="0.2">
      <c r="B172" s="33" t="s">
        <v>412</v>
      </c>
      <c r="C172" s="33" t="s">
        <v>223</v>
      </c>
      <c r="D172" s="33">
        <v>94</v>
      </c>
      <c r="E172" s="33">
        <f>(7.36+6.84)/2</f>
        <v>7.1</v>
      </c>
    </row>
    <row r="173" spans="1:5" s="3" customFormat="1" x14ac:dyDescent="0.2">
      <c r="A173" s="47"/>
      <c r="B173" s="33" t="s">
        <v>413</v>
      </c>
      <c r="C173" s="33" t="s">
        <v>223</v>
      </c>
      <c r="D173" s="33">
        <v>15</v>
      </c>
      <c r="E173" s="33">
        <v>7.53</v>
      </c>
    </row>
    <row r="174" spans="1:5" s="3" customFormat="1" x14ac:dyDescent="0.2">
      <c r="A174" s="47"/>
      <c r="B174" s="33" t="s">
        <v>414</v>
      </c>
      <c r="C174" s="33" t="s">
        <v>223</v>
      </c>
      <c r="D174" s="33">
        <v>49</v>
      </c>
      <c r="E174" s="33">
        <v>9.14</v>
      </c>
    </row>
    <row r="175" spans="1:5" x14ac:dyDescent="0.2">
      <c r="B175" s="33" t="s">
        <v>483</v>
      </c>
      <c r="C175" s="33" t="s">
        <v>223</v>
      </c>
      <c r="D175" s="33">
        <v>8</v>
      </c>
      <c r="E175" s="33">
        <v>12</v>
      </c>
    </row>
    <row r="176" spans="1:5" x14ac:dyDescent="0.2">
      <c r="B176" s="33" t="s">
        <v>480</v>
      </c>
      <c r="C176" s="33" t="s">
        <v>223</v>
      </c>
      <c r="D176" s="33">
        <v>15</v>
      </c>
      <c r="E176" s="33">
        <v>7.73</v>
      </c>
    </row>
    <row r="177" spans="1:5" x14ac:dyDescent="0.2">
      <c r="B177" s="33" t="s">
        <v>559</v>
      </c>
      <c r="C177" s="33" t="s">
        <v>223</v>
      </c>
      <c r="D177" s="33">
        <v>15</v>
      </c>
      <c r="E177" s="33">
        <v>8.8699999999999992</v>
      </c>
    </row>
    <row r="178" spans="1:5" x14ac:dyDescent="0.2">
      <c r="B178" s="33" t="s">
        <v>420</v>
      </c>
      <c r="C178" s="33" t="s">
        <v>223</v>
      </c>
      <c r="D178" s="33">
        <v>16</v>
      </c>
      <c r="E178" s="33">
        <v>7.69</v>
      </c>
    </row>
    <row r="179" spans="1:5" x14ac:dyDescent="0.2">
      <c r="B179" s="33" t="s">
        <v>435</v>
      </c>
      <c r="C179" s="33" t="s">
        <v>223</v>
      </c>
      <c r="D179" s="33">
        <v>68</v>
      </c>
      <c r="E179" s="33">
        <v>11.07</v>
      </c>
    </row>
    <row r="180" spans="1:5" x14ac:dyDescent="0.2">
      <c r="B180" s="33" t="s">
        <v>438</v>
      </c>
      <c r="C180" s="33" t="s">
        <v>223</v>
      </c>
      <c r="D180" s="33">
        <v>69</v>
      </c>
      <c r="E180" s="33">
        <v>7.7</v>
      </c>
    </row>
    <row r="181" spans="1:5" x14ac:dyDescent="0.2">
      <c r="B181" s="33" t="s">
        <v>445</v>
      </c>
      <c r="C181" s="33" t="s">
        <v>223</v>
      </c>
      <c r="D181" s="33">
        <v>18</v>
      </c>
      <c r="E181" s="33">
        <v>8.06</v>
      </c>
    </row>
    <row r="182" spans="1:5" x14ac:dyDescent="0.2">
      <c r="B182" s="33" t="s">
        <v>560</v>
      </c>
      <c r="C182" s="33" t="s">
        <v>223</v>
      </c>
      <c r="D182" s="33">
        <v>11</v>
      </c>
      <c r="E182" s="33">
        <v>8.73</v>
      </c>
    </row>
    <row r="183" spans="1:5" x14ac:dyDescent="0.2">
      <c r="B183" s="33" t="s">
        <v>449</v>
      </c>
      <c r="C183" s="33" t="s">
        <v>223</v>
      </c>
      <c r="D183" s="33">
        <v>15</v>
      </c>
      <c r="E183" s="33">
        <v>6.27</v>
      </c>
    </row>
    <row r="184" spans="1:5" x14ac:dyDescent="0.2">
      <c r="B184" s="33" t="s">
        <v>464</v>
      </c>
      <c r="C184" s="33" t="s">
        <v>223</v>
      </c>
      <c r="D184" s="33">
        <v>10</v>
      </c>
      <c r="E184" s="33">
        <v>9</v>
      </c>
    </row>
    <row r="185" spans="1:5" x14ac:dyDescent="0.2">
      <c r="A185" s="35" t="s">
        <v>543</v>
      </c>
      <c r="B185" s="33" t="s">
        <v>478</v>
      </c>
      <c r="C185" s="33" t="s">
        <v>223</v>
      </c>
      <c r="D185" s="33">
        <v>16</v>
      </c>
      <c r="E185" s="33">
        <v>5.13</v>
      </c>
    </row>
    <row r="186" spans="1:5" x14ac:dyDescent="0.2">
      <c r="B186" s="33" t="s">
        <v>561</v>
      </c>
      <c r="C186" s="33" t="s">
        <v>223</v>
      </c>
      <c r="D186" s="33">
        <v>110</v>
      </c>
      <c r="E186" s="33">
        <v>5.92</v>
      </c>
    </row>
    <row r="187" spans="1:5" x14ac:dyDescent="0.2">
      <c r="B187" s="33" t="s">
        <v>380</v>
      </c>
      <c r="C187" s="33" t="s">
        <v>223</v>
      </c>
      <c r="D187" s="33">
        <v>102</v>
      </c>
      <c r="E187" s="33">
        <v>5.54</v>
      </c>
    </row>
    <row r="188" spans="1:5" x14ac:dyDescent="0.2">
      <c r="B188" s="33" t="s">
        <v>381</v>
      </c>
      <c r="C188" s="33" t="s">
        <v>223</v>
      </c>
      <c r="D188" s="33">
        <v>103</v>
      </c>
      <c r="E188" s="33">
        <v>4.6900000000000004</v>
      </c>
    </row>
    <row r="189" spans="1:5" x14ac:dyDescent="0.2">
      <c r="B189" s="33" t="s">
        <v>382</v>
      </c>
      <c r="C189" s="33" t="s">
        <v>223</v>
      </c>
      <c r="D189" s="33">
        <v>26</v>
      </c>
      <c r="E189" s="33">
        <v>5.08</v>
      </c>
    </row>
    <row r="190" spans="1:5" x14ac:dyDescent="0.2">
      <c r="B190" s="33" t="s">
        <v>562</v>
      </c>
      <c r="C190" s="33" t="s">
        <v>223</v>
      </c>
      <c r="D190" s="33">
        <v>18</v>
      </c>
      <c r="E190" s="33">
        <v>7.33</v>
      </c>
    </row>
    <row r="191" spans="1:5" x14ac:dyDescent="0.2">
      <c r="B191" s="33" t="s">
        <v>435</v>
      </c>
      <c r="C191" s="33" t="s">
        <v>223</v>
      </c>
      <c r="D191" s="33">
        <v>39</v>
      </c>
      <c r="E191" s="33">
        <v>10.72</v>
      </c>
    </row>
    <row r="192" spans="1:5" x14ac:dyDescent="0.2">
      <c r="B192" s="33" t="s">
        <v>437</v>
      </c>
      <c r="C192" s="33" t="s">
        <v>223</v>
      </c>
      <c r="D192" s="33">
        <v>42</v>
      </c>
      <c r="E192" s="33">
        <v>6.45</v>
      </c>
    </row>
    <row r="193" spans="1:5" x14ac:dyDescent="0.2">
      <c r="B193" s="33" t="s">
        <v>440</v>
      </c>
      <c r="C193" s="33" t="s">
        <v>223</v>
      </c>
      <c r="D193" s="33">
        <v>12</v>
      </c>
      <c r="E193" s="33">
        <v>10.58</v>
      </c>
    </row>
    <row r="194" spans="1:5" x14ac:dyDescent="0.2">
      <c r="B194" s="33" t="s">
        <v>457</v>
      </c>
      <c r="C194" s="33" t="s">
        <v>223</v>
      </c>
      <c r="D194" s="33">
        <v>33</v>
      </c>
      <c r="E194" s="33">
        <v>4.6100000000000003</v>
      </c>
    </row>
    <row r="195" spans="1:5" x14ac:dyDescent="0.2">
      <c r="B195" s="33" t="s">
        <v>458</v>
      </c>
      <c r="C195" s="33" t="s">
        <v>223</v>
      </c>
      <c r="D195" s="33">
        <v>93</v>
      </c>
      <c r="E195" s="33">
        <v>6.88</v>
      </c>
    </row>
    <row r="196" spans="1:5" x14ac:dyDescent="0.2">
      <c r="B196" s="33" t="s">
        <v>563</v>
      </c>
      <c r="C196" s="33" t="s">
        <v>223</v>
      </c>
      <c r="D196" s="33">
        <v>124</v>
      </c>
      <c r="E196" s="33">
        <v>3.02</v>
      </c>
    </row>
    <row r="197" spans="1:5" x14ac:dyDescent="0.2">
      <c r="B197" s="33" t="s">
        <v>564</v>
      </c>
      <c r="C197" s="33" t="s">
        <v>223</v>
      </c>
      <c r="D197" s="33">
        <v>16</v>
      </c>
      <c r="E197" s="33">
        <v>8.5</v>
      </c>
    </row>
    <row r="198" spans="1:5" x14ac:dyDescent="0.2">
      <c r="A198" s="35" t="s">
        <v>546</v>
      </c>
      <c r="B198" s="33" t="s">
        <v>478</v>
      </c>
      <c r="C198" s="33" t="s">
        <v>223</v>
      </c>
      <c r="D198" s="33">
        <v>103</v>
      </c>
      <c r="E198" s="33">
        <v>6.88</v>
      </c>
    </row>
    <row r="199" spans="1:5" x14ac:dyDescent="0.2">
      <c r="B199" s="33" t="s">
        <v>368</v>
      </c>
      <c r="C199" s="33" t="s">
        <v>223</v>
      </c>
      <c r="D199" s="33">
        <f>16+384</f>
        <v>400</v>
      </c>
      <c r="E199" s="53">
        <f>(6.5+6.05)/2</f>
        <v>6.2750000000000004</v>
      </c>
    </row>
    <row r="200" spans="1:5" s="3" customFormat="1" x14ac:dyDescent="0.2">
      <c r="A200" s="47"/>
      <c r="B200" s="33" t="s">
        <v>375</v>
      </c>
      <c r="C200" s="33" t="s">
        <v>223</v>
      </c>
      <c r="D200" s="33">
        <v>165</v>
      </c>
      <c r="E200" s="53">
        <v>5.79</v>
      </c>
    </row>
    <row r="201" spans="1:5" x14ac:dyDescent="0.2">
      <c r="B201" s="33" t="s">
        <v>378</v>
      </c>
      <c r="C201" s="33" t="s">
        <v>223</v>
      </c>
      <c r="D201" s="33">
        <f>14+310</f>
        <v>324</v>
      </c>
      <c r="E201" s="33">
        <f>(7.57+6.29)/2</f>
        <v>6.93</v>
      </c>
    </row>
    <row r="202" spans="1:5" x14ac:dyDescent="0.2">
      <c r="B202" s="33" t="s">
        <v>383</v>
      </c>
      <c r="C202" s="33" t="s">
        <v>223</v>
      </c>
      <c r="D202" s="33">
        <f>8+98</f>
        <v>106</v>
      </c>
      <c r="E202" s="53">
        <f>(8+5.41)/2</f>
        <v>6.7050000000000001</v>
      </c>
    </row>
    <row r="203" spans="1:5" x14ac:dyDescent="0.2">
      <c r="B203" s="33" t="s">
        <v>447</v>
      </c>
      <c r="C203" s="33" t="s">
        <v>223</v>
      </c>
      <c r="D203" s="33">
        <f>5+79</f>
        <v>84</v>
      </c>
      <c r="E203" s="33">
        <f>(8+6.62)/2</f>
        <v>7.3100000000000005</v>
      </c>
    </row>
    <row r="204" spans="1:5" x14ac:dyDescent="0.2">
      <c r="B204" s="33" t="s">
        <v>565</v>
      </c>
      <c r="C204" s="33" t="s">
        <v>223</v>
      </c>
      <c r="D204" s="33">
        <f>6+70</f>
        <v>76</v>
      </c>
      <c r="E204" s="33">
        <f>(5.4+3.84)/2</f>
        <v>4.62</v>
      </c>
    </row>
    <row r="205" spans="1:5" x14ac:dyDescent="0.2">
      <c r="B205" s="33" t="s">
        <v>566</v>
      </c>
      <c r="C205" s="33" t="s">
        <v>223</v>
      </c>
      <c r="D205" s="33">
        <v>17</v>
      </c>
      <c r="E205" s="33">
        <v>4.71</v>
      </c>
    </row>
    <row r="206" spans="1:5" x14ac:dyDescent="0.2">
      <c r="B206" s="33" t="s">
        <v>397</v>
      </c>
      <c r="C206" s="33" t="s">
        <v>223</v>
      </c>
      <c r="D206" s="33">
        <v>94</v>
      </c>
      <c r="E206" s="33">
        <v>7.4</v>
      </c>
    </row>
    <row r="207" spans="1:5" x14ac:dyDescent="0.2">
      <c r="B207" s="33" t="s">
        <v>399</v>
      </c>
      <c r="C207" s="33" t="s">
        <v>223</v>
      </c>
      <c r="D207" s="33">
        <v>32</v>
      </c>
      <c r="E207" s="33">
        <v>6.59</v>
      </c>
    </row>
    <row r="208" spans="1:5" x14ac:dyDescent="0.2">
      <c r="B208" s="33" t="s">
        <v>400</v>
      </c>
      <c r="C208" s="33" t="s">
        <v>223</v>
      </c>
      <c r="D208" s="33">
        <v>115</v>
      </c>
      <c r="E208" s="33">
        <v>5.71</v>
      </c>
    </row>
    <row r="209" spans="1:5" x14ac:dyDescent="0.2">
      <c r="B209" s="33" t="s">
        <v>486</v>
      </c>
      <c r="C209" s="33" t="s">
        <v>223</v>
      </c>
      <c r="D209" s="33">
        <v>151</v>
      </c>
      <c r="E209" s="33">
        <v>4.26</v>
      </c>
    </row>
    <row r="210" spans="1:5" x14ac:dyDescent="0.2">
      <c r="B210" s="33" t="s">
        <v>567</v>
      </c>
      <c r="C210" s="33" t="s">
        <v>223</v>
      </c>
      <c r="D210" s="33">
        <v>146</v>
      </c>
      <c r="E210" s="33">
        <v>4.97</v>
      </c>
    </row>
    <row r="211" spans="1:5" x14ac:dyDescent="0.2">
      <c r="B211" s="33" t="s">
        <v>407</v>
      </c>
      <c r="C211" s="33" t="s">
        <v>223</v>
      </c>
      <c r="D211" s="33">
        <v>34</v>
      </c>
      <c r="E211" s="33">
        <v>6.21</v>
      </c>
    </row>
    <row r="212" spans="1:5" x14ac:dyDescent="0.2">
      <c r="B212" s="33" t="s">
        <v>408</v>
      </c>
      <c r="C212" s="33" t="s">
        <v>223</v>
      </c>
      <c r="D212" s="33">
        <v>41</v>
      </c>
      <c r="E212" s="33">
        <v>4.8499999999999996</v>
      </c>
    </row>
    <row r="213" spans="1:5" x14ac:dyDescent="0.2">
      <c r="B213" s="33" t="s">
        <v>426</v>
      </c>
      <c r="C213" s="33" t="s">
        <v>223</v>
      </c>
      <c r="D213" s="33">
        <v>142</v>
      </c>
      <c r="E213" s="33">
        <v>5.28</v>
      </c>
    </row>
    <row r="214" spans="1:5" x14ac:dyDescent="0.2">
      <c r="B214" s="33" t="s">
        <v>433</v>
      </c>
      <c r="C214" s="33" t="s">
        <v>223</v>
      </c>
      <c r="D214" s="33">
        <v>101</v>
      </c>
      <c r="E214" s="33">
        <v>7.85</v>
      </c>
    </row>
    <row r="215" spans="1:5" x14ac:dyDescent="0.2">
      <c r="B215" s="33" t="s">
        <v>435</v>
      </c>
      <c r="C215" s="33" t="s">
        <v>223</v>
      </c>
      <c r="D215" s="33">
        <v>130</v>
      </c>
      <c r="E215" s="33">
        <v>9.8800000000000008</v>
      </c>
    </row>
    <row r="216" spans="1:5" x14ac:dyDescent="0.2">
      <c r="B216" s="33" t="s">
        <v>568</v>
      </c>
      <c r="C216" s="33" t="s">
        <v>223</v>
      </c>
      <c r="D216" s="33">
        <v>37</v>
      </c>
      <c r="E216" s="33">
        <v>5.59</v>
      </c>
    </row>
    <row r="217" spans="1:5" x14ac:dyDescent="0.2">
      <c r="B217" s="33" t="s">
        <v>518</v>
      </c>
      <c r="C217" s="33" t="s">
        <v>223</v>
      </c>
      <c r="D217" s="33">
        <v>7</v>
      </c>
      <c r="E217" s="33">
        <v>1.1399999999999999</v>
      </c>
    </row>
    <row r="218" spans="1:5" x14ac:dyDescent="0.2">
      <c r="A218" s="35" t="s">
        <v>551</v>
      </c>
      <c r="B218" s="33" t="s">
        <v>374</v>
      </c>
      <c r="C218" s="33" t="s">
        <v>223</v>
      </c>
      <c r="D218" s="33">
        <v>86</v>
      </c>
      <c r="E218" s="33">
        <v>8.44</v>
      </c>
    </row>
    <row r="219" spans="1:5" x14ac:dyDescent="0.2">
      <c r="A219" s="35" t="s">
        <v>552</v>
      </c>
      <c r="B219" s="33" t="s">
        <v>478</v>
      </c>
      <c r="C219" s="33" t="s">
        <v>223</v>
      </c>
      <c r="D219" s="33">
        <v>25</v>
      </c>
      <c r="E219" s="33">
        <v>9.8000000000000007</v>
      </c>
    </row>
    <row r="220" spans="1:5" x14ac:dyDescent="0.2">
      <c r="B220" s="33" t="s">
        <v>435</v>
      </c>
      <c r="C220" s="33" t="s">
        <v>223</v>
      </c>
      <c r="D220" s="33">
        <v>17</v>
      </c>
      <c r="E220" s="33">
        <v>10.47</v>
      </c>
    </row>
    <row r="221" spans="1:5" x14ac:dyDescent="0.2">
      <c r="B221" s="33" t="s">
        <v>442</v>
      </c>
      <c r="C221" s="33" t="s">
        <v>223</v>
      </c>
      <c r="D221" s="33">
        <v>31</v>
      </c>
      <c r="E221" s="33">
        <v>7.39</v>
      </c>
    </row>
    <row r="222" spans="1:5" x14ac:dyDescent="0.2">
      <c r="B222" s="33" t="s">
        <v>443</v>
      </c>
      <c r="C222" s="33" t="s">
        <v>223</v>
      </c>
      <c r="D222" s="33">
        <v>26</v>
      </c>
      <c r="E222" s="33">
        <v>8.8800000000000008</v>
      </c>
    </row>
    <row r="223" spans="1:5" x14ac:dyDescent="0.2">
      <c r="B223" s="33" t="s">
        <v>502</v>
      </c>
      <c r="C223" s="33" t="s">
        <v>223</v>
      </c>
      <c r="D223" s="33">
        <v>30</v>
      </c>
      <c r="E223" s="33">
        <v>8.6999999999999993</v>
      </c>
    </row>
    <row r="224" spans="1:5" x14ac:dyDescent="0.2">
      <c r="B224" s="33" t="s">
        <v>465</v>
      </c>
      <c r="C224" s="33" t="s">
        <v>223</v>
      </c>
      <c r="D224" s="33">
        <v>19</v>
      </c>
      <c r="E224" s="33">
        <v>9.26</v>
      </c>
    </row>
    <row r="225" spans="1:5" x14ac:dyDescent="0.2">
      <c r="A225" s="35" t="s">
        <v>548</v>
      </c>
      <c r="B225" s="33" t="s">
        <v>569</v>
      </c>
      <c r="C225" s="33" t="s">
        <v>223</v>
      </c>
      <c r="D225" s="33">
        <v>63</v>
      </c>
      <c r="E225" s="33">
        <v>4.97</v>
      </c>
    </row>
    <row r="226" spans="1:5" x14ac:dyDescent="0.2">
      <c r="B226" s="33" t="s">
        <v>570</v>
      </c>
      <c r="C226" s="33" t="s">
        <v>223</v>
      </c>
      <c r="D226" s="33">
        <v>55</v>
      </c>
      <c r="E226" s="33">
        <v>6.31</v>
      </c>
    </row>
    <row r="227" spans="1:5" x14ac:dyDescent="0.2">
      <c r="B227" s="33" t="s">
        <v>379</v>
      </c>
      <c r="C227" s="33" t="s">
        <v>223</v>
      </c>
      <c r="D227" s="33">
        <v>88</v>
      </c>
      <c r="E227" s="33">
        <v>8.43</v>
      </c>
    </row>
    <row r="228" spans="1:5" x14ac:dyDescent="0.2">
      <c r="B228" s="33" t="s">
        <v>388</v>
      </c>
      <c r="C228" s="33" t="s">
        <v>223</v>
      </c>
      <c r="D228" s="33">
        <v>34</v>
      </c>
      <c r="E228" s="33">
        <v>6.76</v>
      </c>
    </row>
    <row r="229" spans="1:5" x14ac:dyDescent="0.2">
      <c r="B229" s="33" t="s">
        <v>571</v>
      </c>
      <c r="C229" s="33" t="s">
        <v>223</v>
      </c>
      <c r="D229" s="33">
        <v>28</v>
      </c>
      <c r="E229" s="33">
        <v>8.2899999999999991</v>
      </c>
    </row>
    <row r="230" spans="1:5" x14ac:dyDescent="0.2">
      <c r="B230" s="33" t="s">
        <v>572</v>
      </c>
      <c r="C230" s="33" t="s">
        <v>223</v>
      </c>
      <c r="D230" s="33">
        <v>50</v>
      </c>
      <c r="E230" s="33">
        <v>7.8</v>
      </c>
    </row>
    <row r="231" spans="1:5" x14ac:dyDescent="0.2">
      <c r="B231" s="33" t="s">
        <v>427</v>
      </c>
      <c r="C231" s="33" t="s">
        <v>223</v>
      </c>
      <c r="D231" s="33">
        <v>23</v>
      </c>
      <c r="E231" s="33">
        <v>8.26</v>
      </c>
    </row>
    <row r="232" spans="1:5" x14ac:dyDescent="0.2">
      <c r="B232" s="33" t="s">
        <v>573</v>
      </c>
      <c r="C232" s="33" t="s">
        <v>223</v>
      </c>
      <c r="D232" s="33">
        <v>50</v>
      </c>
      <c r="E232" s="33">
        <v>7.54</v>
      </c>
    </row>
    <row r="233" spans="1:5" x14ac:dyDescent="0.2">
      <c r="B233" s="33" t="s">
        <v>467</v>
      </c>
      <c r="C233" s="33" t="s">
        <v>223</v>
      </c>
      <c r="D233" s="33">
        <v>8</v>
      </c>
      <c r="E233" s="33">
        <v>3.88</v>
      </c>
    </row>
    <row r="234" spans="1:5" x14ac:dyDescent="0.2">
      <c r="A234" s="35" t="s">
        <v>544</v>
      </c>
      <c r="B234" s="33" t="s">
        <v>478</v>
      </c>
      <c r="C234" s="33" t="s">
        <v>223</v>
      </c>
      <c r="D234" s="33">
        <f>7+140</f>
        <v>147</v>
      </c>
      <c r="E234" s="33">
        <f>(4+7.38)/2</f>
        <v>5.6899999999999995</v>
      </c>
    </row>
    <row r="235" spans="1:5" x14ac:dyDescent="0.2">
      <c r="B235" s="33" t="s">
        <v>368</v>
      </c>
      <c r="C235" s="33" t="s">
        <v>223</v>
      </c>
      <c r="D235" s="33">
        <v>80</v>
      </c>
      <c r="E235" s="33">
        <v>5.54</v>
      </c>
    </row>
    <row r="236" spans="1:5" x14ac:dyDescent="0.2">
      <c r="B236" s="33" t="s">
        <v>385</v>
      </c>
      <c r="C236" s="33" t="s">
        <v>223</v>
      </c>
      <c r="D236" s="33">
        <v>25</v>
      </c>
      <c r="E236" s="33">
        <v>7.4</v>
      </c>
    </row>
    <row r="237" spans="1:5" x14ac:dyDescent="0.2">
      <c r="B237" s="33" t="s">
        <v>574</v>
      </c>
      <c r="C237" s="33" t="s">
        <v>223</v>
      </c>
      <c r="D237" s="33">
        <v>27</v>
      </c>
      <c r="E237" s="33">
        <v>7</v>
      </c>
    </row>
    <row r="238" spans="1:5" x14ac:dyDescent="0.2">
      <c r="B238" s="33" t="s">
        <v>575</v>
      </c>
      <c r="C238" s="33" t="s">
        <v>223</v>
      </c>
      <c r="D238" s="33">
        <v>10</v>
      </c>
      <c r="E238" s="33">
        <v>11</v>
      </c>
    </row>
    <row r="239" spans="1:5" x14ac:dyDescent="0.2">
      <c r="B239" s="33" t="s">
        <v>576</v>
      </c>
      <c r="C239" s="33" t="s">
        <v>223</v>
      </c>
      <c r="D239" s="33">
        <f>65+509</f>
        <v>574</v>
      </c>
      <c r="E239" s="33">
        <f>(3.45+5.55)/2</f>
        <v>4.5</v>
      </c>
    </row>
    <row r="240" spans="1:5" x14ac:dyDescent="0.2">
      <c r="B240" s="33" t="s">
        <v>577</v>
      </c>
      <c r="C240" s="33" t="s">
        <v>223</v>
      </c>
      <c r="D240" s="33">
        <v>29</v>
      </c>
      <c r="E240" s="33">
        <v>4.41</v>
      </c>
    </row>
    <row r="241" spans="2:5" x14ac:dyDescent="0.2">
      <c r="B241" s="33" t="s">
        <v>578</v>
      </c>
      <c r="C241" s="33" t="s">
        <v>223</v>
      </c>
      <c r="D241" s="33">
        <v>24</v>
      </c>
      <c r="E241" s="33">
        <v>10.58</v>
      </c>
    </row>
    <row r="242" spans="2:5" x14ac:dyDescent="0.2">
      <c r="B242" s="33" t="s">
        <v>579</v>
      </c>
      <c r="C242" s="33" t="s">
        <v>223</v>
      </c>
      <c r="D242" s="33">
        <v>19</v>
      </c>
      <c r="E242" s="33">
        <v>8.0500000000000007</v>
      </c>
    </row>
    <row r="243" spans="2:5" x14ac:dyDescent="0.2">
      <c r="B243" s="33" t="s">
        <v>580</v>
      </c>
      <c r="C243" s="33" t="s">
        <v>223</v>
      </c>
      <c r="D243" s="33">
        <v>8</v>
      </c>
      <c r="E243" s="33">
        <v>9.6300000000000008</v>
      </c>
    </row>
    <row r="244" spans="2:5" x14ac:dyDescent="0.2">
      <c r="B244" s="33" t="s">
        <v>392</v>
      </c>
      <c r="C244" s="33" t="s">
        <v>223</v>
      </c>
      <c r="D244" s="33">
        <v>434</v>
      </c>
      <c r="E244" s="33">
        <v>4.1500000000000004</v>
      </c>
    </row>
    <row r="245" spans="2:5" x14ac:dyDescent="0.2">
      <c r="B245" s="33" t="s">
        <v>503</v>
      </c>
      <c r="C245" s="33" t="s">
        <v>223</v>
      </c>
      <c r="D245" s="33">
        <v>436</v>
      </c>
      <c r="E245" s="33">
        <v>6.18</v>
      </c>
    </row>
    <row r="246" spans="2:5" x14ac:dyDescent="0.2">
      <c r="B246" s="33" t="s">
        <v>581</v>
      </c>
      <c r="C246" s="33" t="s">
        <v>223</v>
      </c>
      <c r="D246" s="33">
        <v>34</v>
      </c>
      <c r="E246" s="33">
        <v>10.79</v>
      </c>
    </row>
    <row r="247" spans="2:5" x14ac:dyDescent="0.2">
      <c r="B247" s="33" t="s">
        <v>504</v>
      </c>
      <c r="C247" s="33" t="s">
        <v>223</v>
      </c>
      <c r="D247" s="33">
        <v>125</v>
      </c>
      <c r="E247" s="33">
        <v>8.25</v>
      </c>
    </row>
    <row r="248" spans="2:5" x14ac:dyDescent="0.2">
      <c r="B248" s="33" t="s">
        <v>402</v>
      </c>
      <c r="C248" s="33" t="s">
        <v>223</v>
      </c>
      <c r="D248" s="33">
        <v>81</v>
      </c>
      <c r="E248" s="33">
        <v>8.7200000000000006</v>
      </c>
    </row>
    <row r="249" spans="2:5" x14ac:dyDescent="0.2">
      <c r="B249" s="33" t="s">
        <v>505</v>
      </c>
      <c r="C249" s="33" t="s">
        <v>223</v>
      </c>
      <c r="D249" s="33">
        <v>32</v>
      </c>
      <c r="E249" s="33">
        <v>7.03</v>
      </c>
    </row>
    <row r="250" spans="2:5" x14ac:dyDescent="0.2">
      <c r="B250" s="33" t="s">
        <v>506</v>
      </c>
      <c r="C250" s="33" t="s">
        <v>223</v>
      </c>
      <c r="D250" s="33">
        <v>30</v>
      </c>
      <c r="E250" s="33">
        <v>8.3699999999999992</v>
      </c>
    </row>
    <row r="251" spans="2:5" x14ac:dyDescent="0.2">
      <c r="B251" s="33" t="s">
        <v>507</v>
      </c>
      <c r="C251" s="33" t="s">
        <v>223</v>
      </c>
      <c r="D251" s="33">
        <v>405</v>
      </c>
      <c r="E251" s="33">
        <v>6.48</v>
      </c>
    </row>
    <row r="252" spans="2:5" x14ac:dyDescent="0.2">
      <c r="B252" s="33" t="s">
        <v>508</v>
      </c>
      <c r="C252" s="33" t="s">
        <v>223</v>
      </c>
      <c r="D252" s="33">
        <v>390</v>
      </c>
      <c r="E252" s="33">
        <v>8.31</v>
      </c>
    </row>
    <row r="253" spans="2:5" x14ac:dyDescent="0.2">
      <c r="B253" s="33" t="s">
        <v>509</v>
      </c>
      <c r="C253" s="33" t="s">
        <v>223</v>
      </c>
      <c r="D253" s="33">
        <v>184</v>
      </c>
      <c r="E253" s="33">
        <v>7.41</v>
      </c>
    </row>
    <row r="254" spans="2:5" x14ac:dyDescent="0.2">
      <c r="B254" s="33" t="s">
        <v>510</v>
      </c>
      <c r="C254" s="33" t="s">
        <v>223</v>
      </c>
      <c r="D254" s="33">
        <v>183</v>
      </c>
      <c r="E254" s="33">
        <v>8.92</v>
      </c>
    </row>
    <row r="255" spans="2:5" x14ac:dyDescent="0.2">
      <c r="B255" s="33" t="s">
        <v>582</v>
      </c>
      <c r="C255" s="33" t="s">
        <v>223</v>
      </c>
      <c r="D255" s="33">
        <v>39</v>
      </c>
      <c r="E255" s="33">
        <v>9.51</v>
      </c>
    </row>
    <row r="256" spans="2:5" x14ac:dyDescent="0.2">
      <c r="B256" s="33" t="s">
        <v>511</v>
      </c>
      <c r="C256" s="33" t="s">
        <v>223</v>
      </c>
      <c r="D256" s="33">
        <v>122</v>
      </c>
      <c r="E256" s="33">
        <v>8.73</v>
      </c>
    </row>
    <row r="257" spans="1:5" x14ac:dyDescent="0.2">
      <c r="B257" s="33" t="s">
        <v>434</v>
      </c>
      <c r="C257" s="33" t="s">
        <v>223</v>
      </c>
      <c r="D257" s="33">
        <v>110</v>
      </c>
      <c r="E257" s="33">
        <v>9.77</v>
      </c>
    </row>
    <row r="258" spans="1:5" x14ac:dyDescent="0.2">
      <c r="B258" s="33" t="s">
        <v>435</v>
      </c>
      <c r="C258" s="33" t="s">
        <v>223</v>
      </c>
      <c r="D258" s="33">
        <v>143</v>
      </c>
      <c r="E258" s="33">
        <v>8.8000000000000007</v>
      </c>
    </row>
    <row r="259" spans="1:5" x14ac:dyDescent="0.2">
      <c r="B259" s="33" t="s">
        <v>450</v>
      </c>
      <c r="C259" s="33" t="s">
        <v>223</v>
      </c>
      <c r="D259" s="33">
        <v>463</v>
      </c>
      <c r="E259" s="33">
        <v>7.53</v>
      </c>
    </row>
    <row r="260" spans="1:5" x14ac:dyDescent="0.2">
      <c r="B260" s="33" t="s">
        <v>451</v>
      </c>
      <c r="C260" s="33" t="s">
        <v>223</v>
      </c>
      <c r="D260" s="33">
        <v>150</v>
      </c>
      <c r="E260" s="33">
        <v>5.47</v>
      </c>
    </row>
    <row r="261" spans="1:5" x14ac:dyDescent="0.2">
      <c r="B261" s="33" t="s">
        <v>452</v>
      </c>
      <c r="C261" s="33" t="s">
        <v>223</v>
      </c>
      <c r="D261" s="33">
        <v>25</v>
      </c>
      <c r="E261" s="33">
        <v>6.96</v>
      </c>
    </row>
    <row r="262" spans="1:5" x14ac:dyDescent="0.2">
      <c r="B262" s="33" t="s">
        <v>466</v>
      </c>
      <c r="C262" s="33" t="s">
        <v>223</v>
      </c>
      <c r="D262" s="33">
        <v>57</v>
      </c>
      <c r="E262" s="33">
        <v>8.35</v>
      </c>
    </row>
    <row r="263" spans="1:5" x14ac:dyDescent="0.2">
      <c r="A263" s="35" t="s">
        <v>550</v>
      </c>
      <c r="B263" s="33" t="s">
        <v>478</v>
      </c>
      <c r="C263" s="33" t="s">
        <v>223</v>
      </c>
      <c r="D263" s="33">
        <v>5</v>
      </c>
      <c r="E263" s="33">
        <v>10.199999999999999</v>
      </c>
    </row>
    <row r="264" spans="1:5" x14ac:dyDescent="0.2">
      <c r="B264" s="33" t="s">
        <v>462</v>
      </c>
      <c r="C264" s="33" t="s">
        <v>223</v>
      </c>
      <c r="D264" s="33">
        <v>15</v>
      </c>
      <c r="E264" s="33">
        <v>9.1999999999999993</v>
      </c>
    </row>
    <row r="265" spans="1:5" x14ac:dyDescent="0.2">
      <c r="B265" s="33" t="s">
        <v>442</v>
      </c>
      <c r="C265" s="33" t="s">
        <v>223</v>
      </c>
      <c r="D265" s="33">
        <v>29</v>
      </c>
      <c r="E265" s="33">
        <v>5.34</v>
      </c>
    </row>
    <row r="266" spans="1:5" x14ac:dyDescent="0.2">
      <c r="B266" s="33" t="s">
        <v>443</v>
      </c>
      <c r="C266" s="33" t="s">
        <v>223</v>
      </c>
      <c r="D266" s="33">
        <v>17</v>
      </c>
      <c r="E266" s="33">
        <v>10.06</v>
      </c>
    </row>
    <row r="267" spans="1:5" x14ac:dyDescent="0.2">
      <c r="B267" s="33" t="s">
        <v>502</v>
      </c>
      <c r="C267" s="33" t="s">
        <v>223</v>
      </c>
      <c r="D267" s="33">
        <v>29</v>
      </c>
      <c r="E267" s="33">
        <v>8.66</v>
      </c>
    </row>
    <row r="268" spans="1:5" x14ac:dyDescent="0.2">
      <c r="B268" s="33" t="s">
        <v>435</v>
      </c>
      <c r="C268" s="33" t="s">
        <v>223</v>
      </c>
      <c r="D268" s="33">
        <v>18</v>
      </c>
      <c r="E268" s="33">
        <v>10.06</v>
      </c>
    </row>
    <row r="269" spans="1:5" x14ac:dyDescent="0.2">
      <c r="A269" s="35" t="s">
        <v>547</v>
      </c>
      <c r="B269" s="33" t="s">
        <v>580</v>
      </c>
      <c r="C269" s="33" t="s">
        <v>223</v>
      </c>
      <c r="D269" s="33">
        <v>25</v>
      </c>
      <c r="E269" s="33">
        <v>9.92</v>
      </c>
    </row>
    <row r="270" spans="1:5" x14ac:dyDescent="0.2">
      <c r="B270" s="33" t="s">
        <v>578</v>
      </c>
      <c r="C270" s="33" t="s">
        <v>223</v>
      </c>
      <c r="D270" s="33">
        <v>5</v>
      </c>
      <c r="E270" s="33">
        <v>10.8</v>
      </c>
    </row>
    <row r="271" spans="1:5" x14ac:dyDescent="0.2">
      <c r="B271" s="33" t="s">
        <v>583</v>
      </c>
      <c r="C271" s="33" t="s">
        <v>223</v>
      </c>
      <c r="D271" s="33">
        <v>6</v>
      </c>
      <c r="E271" s="33">
        <v>11.33</v>
      </c>
    </row>
    <row r="272" spans="1:5" x14ac:dyDescent="0.2">
      <c r="B272" s="33" t="s">
        <v>411</v>
      </c>
      <c r="C272" s="33" t="s">
        <v>223</v>
      </c>
      <c r="D272" s="33">
        <v>11</v>
      </c>
      <c r="E272" s="33">
        <v>9.18</v>
      </c>
    </row>
    <row r="273" spans="1:5" x14ac:dyDescent="0.2">
      <c r="B273" s="33" t="s">
        <v>584</v>
      </c>
      <c r="C273" s="33" t="s">
        <v>223</v>
      </c>
      <c r="D273" s="33">
        <v>24</v>
      </c>
      <c r="E273" s="33">
        <v>9.3800000000000008</v>
      </c>
    </row>
    <row r="274" spans="1:5" x14ac:dyDescent="0.2">
      <c r="B274" s="33" t="s">
        <v>585</v>
      </c>
      <c r="C274" s="33" t="s">
        <v>223</v>
      </c>
      <c r="D274" s="33">
        <v>24</v>
      </c>
      <c r="E274" s="33">
        <v>9.83</v>
      </c>
    </row>
    <row r="275" spans="1:5" x14ac:dyDescent="0.2">
      <c r="B275" s="33" t="s">
        <v>586</v>
      </c>
      <c r="C275" s="33" t="s">
        <v>223</v>
      </c>
      <c r="D275" s="33">
        <v>24</v>
      </c>
      <c r="E275" s="33">
        <v>7.75</v>
      </c>
    </row>
    <row r="276" spans="1:5" x14ac:dyDescent="0.2">
      <c r="B276" s="33" t="s">
        <v>373</v>
      </c>
      <c r="C276" s="33" t="s">
        <v>223</v>
      </c>
      <c r="D276" s="33">
        <v>57</v>
      </c>
      <c r="E276" s="33">
        <v>7.39</v>
      </c>
    </row>
    <row r="277" spans="1:5" x14ac:dyDescent="0.2">
      <c r="A277" s="35" t="s">
        <v>587</v>
      </c>
      <c r="B277" s="33" t="s">
        <v>373</v>
      </c>
      <c r="C277" s="33" t="s">
        <v>223</v>
      </c>
      <c r="D277" s="33">
        <v>20</v>
      </c>
      <c r="E277" s="33">
        <v>9.25</v>
      </c>
    </row>
    <row r="278" spans="1:5" x14ac:dyDescent="0.2">
      <c r="A278" s="35" t="s">
        <v>555</v>
      </c>
      <c r="B278" s="33" t="s">
        <v>361</v>
      </c>
      <c r="C278" s="33" t="s">
        <v>223</v>
      </c>
      <c r="D278" s="33">
        <v>41</v>
      </c>
      <c r="E278" s="33">
        <v>8.44</v>
      </c>
    </row>
    <row r="279" spans="1:5" x14ac:dyDescent="0.2">
      <c r="B279" s="33" t="s">
        <v>436</v>
      </c>
      <c r="C279" s="33" t="s">
        <v>223</v>
      </c>
      <c r="D279" s="33">
        <v>50</v>
      </c>
      <c r="E279" s="33">
        <v>11.1</v>
      </c>
    </row>
    <row r="280" spans="1:5" x14ac:dyDescent="0.2">
      <c r="B280" s="33" t="s">
        <v>588</v>
      </c>
      <c r="C280" s="33" t="s">
        <v>223</v>
      </c>
      <c r="D280" s="33">
        <v>36</v>
      </c>
      <c r="E280" s="33">
        <v>9.5</v>
      </c>
    </row>
    <row r="281" spans="1:5" x14ac:dyDescent="0.2">
      <c r="B281" s="33" t="s">
        <v>589</v>
      </c>
      <c r="C281" s="33" t="s">
        <v>223</v>
      </c>
      <c r="D281" s="33">
        <v>15</v>
      </c>
      <c r="E281" s="33">
        <v>10</v>
      </c>
    </row>
    <row r="282" spans="1:5" x14ac:dyDescent="0.2">
      <c r="B282" s="33" t="s">
        <v>422</v>
      </c>
      <c r="C282" s="33" t="s">
        <v>223</v>
      </c>
      <c r="D282" s="33">
        <v>50</v>
      </c>
      <c r="E282" s="33">
        <v>8.06</v>
      </c>
    </row>
    <row r="283" spans="1:5" x14ac:dyDescent="0.2">
      <c r="B283" s="33" t="s">
        <v>395</v>
      </c>
      <c r="C283" s="33" t="s">
        <v>223</v>
      </c>
      <c r="D283" s="33">
        <v>48</v>
      </c>
      <c r="E283" s="33">
        <v>6.4</v>
      </c>
    </row>
    <row r="284" spans="1:5" x14ac:dyDescent="0.2">
      <c r="A284" s="35"/>
      <c r="B284" s="33" t="s">
        <v>590</v>
      </c>
      <c r="C284" s="33" t="s">
        <v>223</v>
      </c>
      <c r="D284" s="33">
        <v>51</v>
      </c>
      <c r="E284" s="33">
        <v>8.8000000000000007</v>
      </c>
    </row>
    <row r="285" spans="1:5" x14ac:dyDescent="0.2">
      <c r="A285" s="35" t="s">
        <v>549</v>
      </c>
      <c r="B285" s="33" t="s">
        <v>361</v>
      </c>
      <c r="C285" s="33" t="s">
        <v>223</v>
      </c>
      <c r="D285" s="33">
        <v>126</v>
      </c>
      <c r="E285" s="33">
        <v>7.86</v>
      </c>
    </row>
    <row r="286" spans="1:5" x14ac:dyDescent="0.2">
      <c r="B286" s="33" t="s">
        <v>591</v>
      </c>
      <c r="C286" s="33" t="s">
        <v>223</v>
      </c>
      <c r="D286" s="33">
        <v>38</v>
      </c>
      <c r="E286" s="33">
        <v>7.84</v>
      </c>
    </row>
    <row r="287" spans="1:5" x14ac:dyDescent="0.2">
      <c r="B287" s="33" t="s">
        <v>592</v>
      </c>
      <c r="C287" s="33" t="s">
        <v>223</v>
      </c>
      <c r="D287" s="33">
        <v>61</v>
      </c>
      <c r="E287" s="33">
        <v>8.15</v>
      </c>
    </row>
    <row r="288" spans="1:5" x14ac:dyDescent="0.2">
      <c r="B288" s="33" t="s">
        <v>593</v>
      </c>
      <c r="C288" s="33" t="s">
        <v>223</v>
      </c>
      <c r="D288" s="33">
        <v>21</v>
      </c>
      <c r="E288" s="33">
        <v>3.1</v>
      </c>
    </row>
    <row r="289" spans="1:5" x14ac:dyDescent="0.2">
      <c r="B289" s="33" t="s">
        <v>448</v>
      </c>
      <c r="C289" s="33" t="s">
        <v>223</v>
      </c>
      <c r="D289" s="33">
        <v>174</v>
      </c>
      <c r="E289" s="33">
        <v>6.51</v>
      </c>
    </row>
    <row r="290" spans="1:5" x14ac:dyDescent="0.2">
      <c r="B290" s="33" t="s">
        <v>435</v>
      </c>
      <c r="C290" s="33" t="s">
        <v>223</v>
      </c>
      <c r="D290" s="33">
        <v>146</v>
      </c>
      <c r="E290" s="33">
        <v>7.62</v>
      </c>
    </row>
    <row r="291" spans="1:5" x14ac:dyDescent="0.2">
      <c r="B291" s="33" t="s">
        <v>423</v>
      </c>
      <c r="C291" s="33" t="s">
        <v>223</v>
      </c>
      <c r="D291" s="33">
        <v>41</v>
      </c>
      <c r="E291" s="33">
        <v>7.88</v>
      </c>
    </row>
    <row r="292" spans="1:5" x14ac:dyDescent="0.2">
      <c r="B292" s="33" t="s">
        <v>421</v>
      </c>
      <c r="C292" s="33" t="s">
        <v>223</v>
      </c>
      <c r="D292" s="33">
        <v>233</v>
      </c>
      <c r="E292" s="33">
        <v>6.19</v>
      </c>
    </row>
    <row r="293" spans="1:5" x14ac:dyDescent="0.2">
      <c r="B293" s="33" t="s">
        <v>594</v>
      </c>
      <c r="C293" s="33" t="s">
        <v>223</v>
      </c>
      <c r="D293" s="33">
        <v>77</v>
      </c>
      <c r="E293" s="33">
        <v>8.06</v>
      </c>
    </row>
    <row r="294" spans="1:5" x14ac:dyDescent="0.2">
      <c r="B294" s="33" t="s">
        <v>490</v>
      </c>
      <c r="C294" s="33" t="s">
        <v>223</v>
      </c>
      <c r="D294" s="33">
        <v>284</v>
      </c>
      <c r="E294" s="33">
        <v>7.3</v>
      </c>
    </row>
    <row r="295" spans="1:5" x14ac:dyDescent="0.2">
      <c r="B295" s="33" t="s">
        <v>487</v>
      </c>
      <c r="C295" s="33" t="s">
        <v>223</v>
      </c>
      <c r="D295" s="33">
        <v>30</v>
      </c>
      <c r="E295" s="33">
        <v>3.67</v>
      </c>
    </row>
    <row r="296" spans="1:5" x14ac:dyDescent="0.2">
      <c r="B296" s="33" t="s">
        <v>404</v>
      </c>
      <c r="C296" s="33" t="s">
        <v>223</v>
      </c>
      <c r="D296" s="33">
        <v>27</v>
      </c>
      <c r="E296" s="33">
        <v>3.07</v>
      </c>
    </row>
    <row r="297" spans="1:5" x14ac:dyDescent="0.2">
      <c r="B297" s="33" t="s">
        <v>486</v>
      </c>
      <c r="C297" s="33" t="s">
        <v>223</v>
      </c>
      <c r="D297" s="33">
        <v>13</v>
      </c>
      <c r="E297" s="33">
        <v>2.31</v>
      </c>
    </row>
    <row r="298" spans="1:5" x14ac:dyDescent="0.2">
      <c r="B298" s="33" t="s">
        <v>595</v>
      </c>
      <c r="C298" s="33" t="s">
        <v>223</v>
      </c>
      <c r="D298" s="33">
        <v>77</v>
      </c>
      <c r="E298" s="33">
        <v>7.79</v>
      </c>
    </row>
    <row r="299" spans="1:5" ht="24" x14ac:dyDescent="0.2">
      <c r="A299" s="35" t="s">
        <v>596</v>
      </c>
      <c r="B299" s="33" t="s">
        <v>361</v>
      </c>
      <c r="C299" s="33" t="s">
        <v>223</v>
      </c>
      <c r="D299" s="33">
        <f>94+5</f>
        <v>99</v>
      </c>
      <c r="E299" s="53">
        <f>(8.77+8.6)/2</f>
        <v>8.6849999999999987</v>
      </c>
    </row>
    <row r="300" spans="1:5" x14ac:dyDescent="0.2">
      <c r="B300" s="33" t="s">
        <v>435</v>
      </c>
      <c r="C300" s="33" t="s">
        <v>223</v>
      </c>
      <c r="D300" s="33">
        <v>96</v>
      </c>
      <c r="E300" s="33">
        <v>10.16</v>
      </c>
    </row>
    <row r="301" spans="1:5" x14ac:dyDescent="0.2">
      <c r="B301" s="33" t="s">
        <v>597</v>
      </c>
      <c r="C301" s="33" t="s">
        <v>223</v>
      </c>
      <c r="D301" s="33">
        <v>19</v>
      </c>
      <c r="E301" s="33">
        <v>9.0500000000000007</v>
      </c>
    </row>
    <row r="302" spans="1:5" x14ac:dyDescent="0.2">
      <c r="B302" s="33" t="s">
        <v>410</v>
      </c>
      <c r="C302" s="33" t="s">
        <v>223</v>
      </c>
      <c r="D302" s="33">
        <v>26</v>
      </c>
      <c r="E302" s="53">
        <f>(9.42+9.33)/2</f>
        <v>9.375</v>
      </c>
    </row>
    <row r="303" spans="1:5" x14ac:dyDescent="0.2">
      <c r="B303" s="33" t="s">
        <v>598</v>
      </c>
      <c r="C303" s="33" t="s">
        <v>223</v>
      </c>
      <c r="D303" s="33">
        <f>110+9</f>
        <v>119</v>
      </c>
      <c r="E303" s="53">
        <f>(9.41+9.22)/2</f>
        <v>9.3150000000000013</v>
      </c>
    </row>
    <row r="304" spans="1:5" x14ac:dyDescent="0.2">
      <c r="B304" s="33" t="s">
        <v>599</v>
      </c>
      <c r="C304" s="33" t="s">
        <v>223</v>
      </c>
      <c r="D304" s="33">
        <f>9+100</f>
        <v>109</v>
      </c>
      <c r="E304" s="33">
        <v>8.9600000000000009</v>
      </c>
    </row>
    <row r="305" spans="1:5" x14ac:dyDescent="0.2">
      <c r="B305" s="33" t="s">
        <v>600</v>
      </c>
      <c r="C305" s="33" t="s">
        <v>223</v>
      </c>
      <c r="D305" s="33">
        <v>6</v>
      </c>
      <c r="E305" s="33">
        <v>10</v>
      </c>
    </row>
    <row r="306" spans="1:5" ht="24" x14ac:dyDescent="0.2">
      <c r="A306" s="35" t="s">
        <v>556</v>
      </c>
      <c r="B306" s="33" t="s">
        <v>361</v>
      </c>
      <c r="C306" s="33" t="s">
        <v>223</v>
      </c>
      <c r="D306" s="33">
        <v>112</v>
      </c>
      <c r="E306" s="33">
        <v>8.93</v>
      </c>
    </row>
    <row r="307" spans="1:5" x14ac:dyDescent="0.2">
      <c r="B307" s="33" t="s">
        <v>484</v>
      </c>
      <c r="C307" s="33" t="s">
        <v>223</v>
      </c>
      <c r="D307" s="33">
        <v>64</v>
      </c>
      <c r="E307" s="33">
        <v>9.23</v>
      </c>
    </row>
    <row r="308" spans="1:5" x14ac:dyDescent="0.2">
      <c r="B308" s="33" t="s">
        <v>601</v>
      </c>
      <c r="C308" s="33" t="s">
        <v>223</v>
      </c>
      <c r="D308" s="33">
        <v>64</v>
      </c>
      <c r="E308" s="33">
        <v>9.8000000000000007</v>
      </c>
    </row>
    <row r="309" spans="1:5" x14ac:dyDescent="0.2">
      <c r="B309" s="33" t="s">
        <v>441</v>
      </c>
      <c r="C309" s="33" t="s">
        <v>223</v>
      </c>
      <c r="D309" s="33">
        <v>28</v>
      </c>
      <c r="E309" s="33">
        <v>8.82</v>
      </c>
    </row>
    <row r="310" spans="1:5" x14ac:dyDescent="0.2">
      <c r="B310" s="33" t="s">
        <v>440</v>
      </c>
      <c r="C310" s="33" t="s">
        <v>223</v>
      </c>
      <c r="D310" s="33">
        <v>28</v>
      </c>
      <c r="E310" s="33">
        <v>8.57</v>
      </c>
    </row>
    <row r="311" spans="1:5" x14ac:dyDescent="0.2">
      <c r="B311" s="33" t="s">
        <v>435</v>
      </c>
      <c r="C311" s="33" t="s">
        <v>223</v>
      </c>
      <c r="D311" s="33">
        <v>124</v>
      </c>
      <c r="E311" s="33">
        <v>9.17</v>
      </c>
    </row>
    <row r="312" spans="1:5" x14ac:dyDescent="0.2">
      <c r="B312" s="33" t="s">
        <v>406</v>
      </c>
      <c r="C312" s="33" t="s">
        <v>223</v>
      </c>
      <c r="D312" s="33">
        <v>12</v>
      </c>
      <c r="E312" s="33">
        <v>10.75</v>
      </c>
    </row>
    <row r="313" spans="1:5" x14ac:dyDescent="0.2">
      <c r="B313" s="33" t="s">
        <v>538</v>
      </c>
      <c r="C313" s="33" t="s">
        <v>223</v>
      </c>
      <c r="D313" s="33">
        <v>25</v>
      </c>
      <c r="E313" s="33">
        <v>8.2799999999999994</v>
      </c>
    </row>
    <row r="314" spans="1:5" x14ac:dyDescent="0.2">
      <c r="B314" s="33" t="s">
        <v>602</v>
      </c>
      <c r="C314" s="33" t="s">
        <v>223</v>
      </c>
      <c r="D314" s="33">
        <v>65</v>
      </c>
      <c r="E314" s="33">
        <v>4.74</v>
      </c>
    </row>
    <row r="315" spans="1:5" x14ac:dyDescent="0.2">
      <c r="B315" s="33" t="s">
        <v>384</v>
      </c>
      <c r="C315" s="33" t="s">
        <v>223</v>
      </c>
      <c r="D315" s="33">
        <v>37</v>
      </c>
      <c r="E315" s="33">
        <v>10.029999999999999</v>
      </c>
    </row>
    <row r="316" spans="1:5" x14ac:dyDescent="0.2">
      <c r="B316" s="33" t="s">
        <v>372</v>
      </c>
      <c r="C316" s="33" t="s">
        <v>223</v>
      </c>
      <c r="D316" s="33">
        <v>134</v>
      </c>
      <c r="E316" s="33">
        <v>5.24</v>
      </c>
    </row>
    <row r="317" spans="1:5" x14ac:dyDescent="0.2">
      <c r="B317" s="33" t="s">
        <v>537</v>
      </c>
      <c r="C317" s="33" t="s">
        <v>223</v>
      </c>
      <c r="D317" s="33">
        <f>64+31</f>
        <v>95</v>
      </c>
      <c r="E317" s="33">
        <f>(8.08+8.55)/2</f>
        <v>8.3150000000000013</v>
      </c>
    </row>
    <row r="318" spans="1:5" ht="24" x14ac:dyDescent="0.2">
      <c r="A318" s="35" t="s">
        <v>558</v>
      </c>
      <c r="B318" s="33" t="s">
        <v>361</v>
      </c>
      <c r="C318" s="33" t="s">
        <v>223</v>
      </c>
      <c r="D318" s="33">
        <v>61</v>
      </c>
      <c r="E318" s="33">
        <v>7.44</v>
      </c>
    </row>
    <row r="319" spans="1:5" x14ac:dyDescent="0.2">
      <c r="B319" s="33" t="s">
        <v>435</v>
      </c>
      <c r="C319" s="33" t="s">
        <v>223</v>
      </c>
      <c r="D319" s="33">
        <v>59</v>
      </c>
      <c r="E319" s="33">
        <v>8.9</v>
      </c>
    </row>
    <row r="320" spans="1:5" x14ac:dyDescent="0.2">
      <c r="B320" s="33" t="s">
        <v>603</v>
      </c>
      <c r="C320" s="33" t="s">
        <v>223</v>
      </c>
      <c r="D320" s="33">
        <v>58</v>
      </c>
      <c r="E320" s="33">
        <v>6.31</v>
      </c>
    </row>
    <row r="321" spans="1:5" x14ac:dyDescent="0.2">
      <c r="B321" s="33" t="s">
        <v>604</v>
      </c>
      <c r="C321" s="33" t="s">
        <v>223</v>
      </c>
      <c r="D321" s="33">
        <v>62</v>
      </c>
      <c r="E321" s="33">
        <v>7.74</v>
      </c>
    </row>
    <row r="322" spans="1:5" x14ac:dyDescent="0.2">
      <c r="B322" s="33" t="s">
        <v>401</v>
      </c>
      <c r="C322" s="33" t="s">
        <v>223</v>
      </c>
      <c r="D322" s="33">
        <v>46</v>
      </c>
      <c r="E322" s="33">
        <v>8.15</v>
      </c>
    </row>
    <row r="323" spans="1:5" x14ac:dyDescent="0.2">
      <c r="A323" s="35" t="s">
        <v>553</v>
      </c>
      <c r="B323" s="33" t="s">
        <v>361</v>
      </c>
      <c r="C323" s="33" t="s">
        <v>223</v>
      </c>
      <c r="D323" s="33">
        <v>17</v>
      </c>
      <c r="E323" s="33">
        <v>9</v>
      </c>
    </row>
    <row r="324" spans="1:5" x14ac:dyDescent="0.2">
      <c r="B324" s="33" t="s">
        <v>460</v>
      </c>
      <c r="C324" s="33" t="s">
        <v>223</v>
      </c>
      <c r="D324" s="33">
        <v>21</v>
      </c>
      <c r="E324" s="33">
        <v>9.33</v>
      </c>
    </row>
    <row r="325" spans="1:5" x14ac:dyDescent="0.2">
      <c r="B325" s="33" t="s">
        <v>459</v>
      </c>
      <c r="C325" s="33" t="s">
        <v>223</v>
      </c>
      <c r="D325" s="33">
        <v>67</v>
      </c>
      <c r="E325" s="33">
        <v>7.37</v>
      </c>
    </row>
    <row r="326" spans="1:5" x14ac:dyDescent="0.2">
      <c r="B326" s="33" t="s">
        <v>455</v>
      </c>
      <c r="C326" s="33" t="s">
        <v>223</v>
      </c>
      <c r="D326" s="33">
        <v>23</v>
      </c>
      <c r="E326" s="33">
        <v>8.0399999999999991</v>
      </c>
    </row>
    <row r="327" spans="1:5" x14ac:dyDescent="0.2">
      <c r="B327" s="33" t="s">
        <v>453</v>
      </c>
      <c r="C327" s="33" t="s">
        <v>223</v>
      </c>
      <c r="D327" s="33">
        <v>45</v>
      </c>
      <c r="E327" s="33">
        <v>7.47</v>
      </c>
    </row>
    <row r="328" spans="1:5" x14ac:dyDescent="0.2">
      <c r="B328" s="33" t="s">
        <v>435</v>
      </c>
      <c r="C328" s="33" t="s">
        <v>223</v>
      </c>
      <c r="D328" s="33">
        <v>18</v>
      </c>
      <c r="E328" s="33">
        <v>11.78</v>
      </c>
    </row>
    <row r="329" spans="1:5" x14ac:dyDescent="0.2">
      <c r="A329" s="35" t="s">
        <v>605</v>
      </c>
      <c r="B329" s="33" t="s">
        <v>361</v>
      </c>
      <c r="C329" s="33" t="s">
        <v>223</v>
      </c>
      <c r="D329" s="33">
        <v>49</v>
      </c>
      <c r="E329" s="33">
        <v>7.37</v>
      </c>
    </row>
    <row r="330" spans="1:5" x14ac:dyDescent="0.2">
      <c r="B330" s="33" t="s">
        <v>435</v>
      </c>
      <c r="C330" s="33" t="s">
        <v>223</v>
      </c>
      <c r="D330" s="33">
        <v>52</v>
      </c>
      <c r="E330" s="33">
        <v>8.2100000000000009</v>
      </c>
    </row>
    <row r="331" spans="1:5" x14ac:dyDescent="0.2">
      <c r="B331" s="33" t="s">
        <v>373</v>
      </c>
      <c r="C331" s="33" t="s">
        <v>223</v>
      </c>
      <c r="D331" s="33">
        <v>52</v>
      </c>
      <c r="E331" s="33">
        <v>6.44</v>
      </c>
    </row>
    <row r="332" spans="1:5" x14ac:dyDescent="0.2">
      <c r="A332" s="35" t="s">
        <v>554</v>
      </c>
      <c r="B332" s="33" t="s">
        <v>361</v>
      </c>
      <c r="C332" s="33" t="s">
        <v>223</v>
      </c>
      <c r="D332" s="33">
        <v>13</v>
      </c>
      <c r="E332" s="33">
        <v>5.54</v>
      </c>
    </row>
    <row r="333" spans="1:5" x14ac:dyDescent="0.2">
      <c r="B333" s="33" t="s">
        <v>606</v>
      </c>
      <c r="C333" s="33" t="s">
        <v>223</v>
      </c>
      <c r="D333" s="33">
        <v>16</v>
      </c>
      <c r="E333" s="33">
        <v>7.44</v>
      </c>
    </row>
    <row r="334" spans="1:5" x14ac:dyDescent="0.2">
      <c r="B334" s="33" t="s">
        <v>607</v>
      </c>
      <c r="C334" s="33" t="s">
        <v>223</v>
      </c>
      <c r="D334" s="33">
        <v>14</v>
      </c>
      <c r="E334" s="33">
        <v>7.64</v>
      </c>
    </row>
    <row r="335" spans="1:5" x14ac:dyDescent="0.2">
      <c r="B335" s="33" t="s">
        <v>435</v>
      </c>
      <c r="C335" s="33" t="s">
        <v>223</v>
      </c>
      <c r="D335" s="33">
        <v>11</v>
      </c>
      <c r="E335" s="33">
        <v>10.27</v>
      </c>
    </row>
    <row r="336" spans="1:5" x14ac:dyDescent="0.2">
      <c r="A336" s="35" t="s">
        <v>545</v>
      </c>
      <c r="B336" s="33" t="s">
        <v>478</v>
      </c>
      <c r="C336" s="33" t="s">
        <v>223</v>
      </c>
      <c r="D336" s="33">
        <v>84</v>
      </c>
      <c r="E336" s="33">
        <v>6.77</v>
      </c>
    </row>
    <row r="337" spans="2:5" x14ac:dyDescent="0.2">
      <c r="B337" s="33" t="s">
        <v>440</v>
      </c>
      <c r="C337" s="33" t="s">
        <v>223</v>
      </c>
      <c r="D337" s="33">
        <v>13</v>
      </c>
      <c r="E337" s="33">
        <v>3.62</v>
      </c>
    </row>
    <row r="338" spans="2:5" x14ac:dyDescent="0.2">
      <c r="B338" s="33" t="s">
        <v>435</v>
      </c>
      <c r="C338" s="33" t="s">
        <v>223</v>
      </c>
      <c r="D338" s="33">
        <f>445+11+17</f>
        <v>473</v>
      </c>
      <c r="E338" s="53">
        <f>(6.43+8.91+6.88)/3</f>
        <v>7.4066666666666663</v>
      </c>
    </row>
    <row r="339" spans="2:5" x14ac:dyDescent="0.2">
      <c r="B339" s="33" t="s">
        <v>417</v>
      </c>
      <c r="C339" s="33" t="s">
        <v>223</v>
      </c>
      <c r="D339" s="33">
        <v>342</v>
      </c>
      <c r="E339" s="33">
        <v>7.32</v>
      </c>
    </row>
    <row r="340" spans="2:5" x14ac:dyDescent="0.2">
      <c r="B340" s="33" t="s">
        <v>415</v>
      </c>
      <c r="C340" s="33" t="s">
        <v>223</v>
      </c>
      <c r="D340" s="33">
        <f>314+20</f>
        <v>334</v>
      </c>
      <c r="E340" s="53">
        <f>(5.93+6)/2</f>
        <v>5.9649999999999999</v>
      </c>
    </row>
    <row r="341" spans="2:5" x14ac:dyDescent="0.2">
      <c r="B341" s="33" t="s">
        <v>416</v>
      </c>
      <c r="C341" s="33" t="s">
        <v>223</v>
      </c>
      <c r="D341" s="33">
        <v>82</v>
      </c>
      <c r="E341" s="33">
        <v>7.02</v>
      </c>
    </row>
    <row r="342" spans="2:5" x14ac:dyDescent="0.2">
      <c r="B342" s="33" t="s">
        <v>407</v>
      </c>
      <c r="C342" s="33" t="s">
        <v>223</v>
      </c>
      <c r="D342" s="33">
        <v>63</v>
      </c>
      <c r="E342" s="33">
        <v>8.17</v>
      </c>
    </row>
    <row r="343" spans="2:5" x14ac:dyDescent="0.2">
      <c r="B343" s="33" t="s">
        <v>398</v>
      </c>
      <c r="C343" s="33" t="s">
        <v>223</v>
      </c>
      <c r="D343" s="33">
        <v>5</v>
      </c>
      <c r="E343" s="33">
        <v>6.2</v>
      </c>
    </row>
    <row r="344" spans="2:5" x14ac:dyDescent="0.2">
      <c r="B344" s="33" t="s">
        <v>391</v>
      </c>
      <c r="C344" s="33" t="s">
        <v>223</v>
      </c>
      <c r="D344" s="33">
        <v>6</v>
      </c>
      <c r="E344" s="33">
        <v>2.83</v>
      </c>
    </row>
    <row r="345" spans="2:5" x14ac:dyDescent="0.2">
      <c r="B345" s="33" t="s">
        <v>516</v>
      </c>
      <c r="C345" s="33" t="s">
        <v>223</v>
      </c>
      <c r="D345" s="33">
        <v>11</v>
      </c>
      <c r="E345" s="33">
        <v>8.4499999999999993</v>
      </c>
    </row>
    <row r="346" spans="2:5" x14ac:dyDescent="0.2">
      <c r="C346" s="33"/>
    </row>
    <row r="347" spans="2:5" x14ac:dyDescent="0.2">
      <c r="C347" s="33"/>
    </row>
    <row r="348" spans="2:5" x14ac:dyDescent="0.2">
      <c r="C348" s="33"/>
    </row>
    <row r="349" spans="2:5" x14ac:dyDescent="0.2">
      <c r="C349" s="33"/>
    </row>
    <row r="350" spans="2:5" x14ac:dyDescent="0.2">
      <c r="C350" s="33"/>
    </row>
    <row r="351" spans="2:5" x14ac:dyDescent="0.2">
      <c r="C351" s="33"/>
    </row>
    <row r="352" spans="2:5" x14ac:dyDescent="0.2">
      <c r="C352" s="33"/>
    </row>
    <row r="353" spans="3:3" x14ac:dyDescent="0.2">
      <c r="C353" s="33"/>
    </row>
    <row r="354" spans="3:3" x14ac:dyDescent="0.2">
      <c r="C354" s="33"/>
    </row>
    <row r="355" spans="3:3" x14ac:dyDescent="0.2">
      <c r="C355" s="33"/>
    </row>
    <row r="356" spans="3:3" x14ac:dyDescent="0.2">
      <c r="C356" s="33"/>
    </row>
    <row r="357" spans="3:3" x14ac:dyDescent="0.2">
      <c r="C357" s="33"/>
    </row>
    <row r="358" spans="3:3" x14ac:dyDescent="0.2">
      <c r="C358" s="33"/>
    </row>
    <row r="359" spans="3:3" x14ac:dyDescent="0.2">
      <c r="C359" s="33"/>
    </row>
    <row r="360" spans="3:3" x14ac:dyDescent="0.2">
      <c r="C360" s="33"/>
    </row>
    <row r="361" spans="3:3" x14ac:dyDescent="0.2">
      <c r="C361" s="33"/>
    </row>
    <row r="362" spans="3:3" x14ac:dyDescent="0.2">
      <c r="C362" s="33"/>
    </row>
    <row r="363" spans="3:3" x14ac:dyDescent="0.2">
      <c r="C363" s="33"/>
    </row>
    <row r="364" spans="3:3" x14ac:dyDescent="0.2">
      <c r="C364" s="33"/>
    </row>
    <row r="365" spans="3:3" x14ac:dyDescent="0.2">
      <c r="C365" s="33"/>
    </row>
    <row r="366" spans="3:3" x14ac:dyDescent="0.2">
      <c r="C366" s="33"/>
    </row>
    <row r="367" spans="3:3" x14ac:dyDescent="0.2">
      <c r="C367" s="33"/>
    </row>
    <row r="368" spans="3:3" x14ac:dyDescent="0.2">
      <c r="C368" s="33"/>
    </row>
    <row r="369" spans="3:3" x14ac:dyDescent="0.2">
      <c r="C369" s="33"/>
    </row>
    <row r="370" spans="3:3" x14ac:dyDescent="0.2">
      <c r="C370" s="33"/>
    </row>
    <row r="371" spans="3:3" x14ac:dyDescent="0.2">
      <c r="C371" s="33"/>
    </row>
    <row r="372" spans="3:3" x14ac:dyDescent="0.2">
      <c r="C372" s="33"/>
    </row>
    <row r="373" spans="3:3" x14ac:dyDescent="0.2">
      <c r="C373" s="33"/>
    </row>
    <row r="374" spans="3:3" x14ac:dyDescent="0.2">
      <c r="C374" s="33"/>
    </row>
    <row r="375" spans="3:3" x14ac:dyDescent="0.2">
      <c r="C375" s="33"/>
    </row>
    <row r="376" spans="3:3" x14ac:dyDescent="0.2">
      <c r="C376" s="33"/>
    </row>
    <row r="377" spans="3:3" x14ac:dyDescent="0.2">
      <c r="C377" s="33"/>
    </row>
    <row r="378" spans="3:3" x14ac:dyDescent="0.2">
      <c r="C378" s="33"/>
    </row>
    <row r="379" spans="3:3" x14ac:dyDescent="0.2">
      <c r="C379" s="33"/>
    </row>
    <row r="380" spans="3:3" x14ac:dyDescent="0.2">
      <c r="C380" s="33"/>
    </row>
    <row r="381" spans="3:3" x14ac:dyDescent="0.2">
      <c r="C381" s="33"/>
    </row>
    <row r="382" spans="3:3" x14ac:dyDescent="0.2">
      <c r="C382" s="33"/>
    </row>
    <row r="383" spans="3:3" x14ac:dyDescent="0.2">
      <c r="C383" s="33"/>
    </row>
    <row r="384" spans="3:3" x14ac:dyDescent="0.2">
      <c r="C384" s="33"/>
    </row>
    <row r="385" spans="3:3" x14ac:dyDescent="0.2">
      <c r="C385" s="33"/>
    </row>
    <row r="386" spans="3:3" x14ac:dyDescent="0.2">
      <c r="C386" s="33"/>
    </row>
    <row r="387" spans="3:3" x14ac:dyDescent="0.2">
      <c r="C387" s="33"/>
    </row>
    <row r="388" spans="3:3" x14ac:dyDescent="0.2">
      <c r="C388" s="33"/>
    </row>
    <row r="389" spans="3:3" x14ac:dyDescent="0.2">
      <c r="C389" s="33"/>
    </row>
    <row r="390" spans="3:3" x14ac:dyDescent="0.2">
      <c r="C390" s="33"/>
    </row>
    <row r="391" spans="3:3" x14ac:dyDescent="0.2">
      <c r="C391" s="33"/>
    </row>
    <row r="392" spans="3:3" x14ac:dyDescent="0.2">
      <c r="C392" s="33"/>
    </row>
    <row r="393" spans="3:3" x14ac:dyDescent="0.2">
      <c r="C393" s="33"/>
    </row>
    <row r="394" spans="3:3" x14ac:dyDescent="0.2">
      <c r="C394" s="33"/>
    </row>
    <row r="395" spans="3:3" x14ac:dyDescent="0.2">
      <c r="C395" s="33"/>
    </row>
    <row r="396" spans="3:3" x14ac:dyDescent="0.2">
      <c r="C396" s="33"/>
    </row>
    <row r="397" spans="3:3" x14ac:dyDescent="0.2">
      <c r="C397" s="33"/>
    </row>
    <row r="398" spans="3:3" x14ac:dyDescent="0.2">
      <c r="C398" s="33"/>
    </row>
    <row r="399" spans="3:3" x14ac:dyDescent="0.2">
      <c r="C399" s="33"/>
    </row>
    <row r="400" spans="3:3" x14ac:dyDescent="0.2">
      <c r="C400" s="33"/>
    </row>
    <row r="401" spans="3:3" x14ac:dyDescent="0.2">
      <c r="C401" s="33"/>
    </row>
    <row r="402" spans="3:3" x14ac:dyDescent="0.2">
      <c r="C402" s="33"/>
    </row>
    <row r="403" spans="3:3" x14ac:dyDescent="0.2">
      <c r="C403" s="33"/>
    </row>
    <row r="404" spans="3:3" x14ac:dyDescent="0.2">
      <c r="C404" s="33"/>
    </row>
    <row r="405" spans="3:3" x14ac:dyDescent="0.2">
      <c r="C405" s="33"/>
    </row>
    <row r="406" spans="3:3" x14ac:dyDescent="0.2">
      <c r="C406" s="33"/>
    </row>
    <row r="407" spans="3:3" x14ac:dyDescent="0.2">
      <c r="C407" s="33"/>
    </row>
  </sheetData>
  <mergeCells count="2">
    <mergeCell ref="A1:E1"/>
    <mergeCell ref="A169:E169"/>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Indhold</vt:lpstr>
      <vt:lpstr>2019</vt:lpstr>
      <vt:lpstr>2020</vt: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Sigrid Alexandra Jacobsen (SAJ - Fuldmægtig - Cphbusiness)</dc:creator>
  <cp:lastModifiedBy>ameb</cp:lastModifiedBy>
  <dcterms:created xsi:type="dcterms:W3CDTF">2016-11-29T08:25:21Z</dcterms:created>
  <dcterms:modified xsi:type="dcterms:W3CDTF">2022-06-07T11:58:50Z</dcterms:modified>
</cp:coreProperties>
</file>