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x\Desktop\"/>
    </mc:Choice>
  </mc:AlternateContent>
  <bookViews>
    <workbookView xWindow="0" yWindow="0" windowWidth="23040" windowHeight="9192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F14" i="1"/>
  <c r="E14" i="1"/>
  <c r="E13" i="1"/>
  <c r="F13" i="1" s="1"/>
  <c r="E12" i="1"/>
  <c r="F12" i="1" s="1"/>
  <c r="E9" i="1"/>
  <c r="F9" i="1" s="1"/>
  <c r="E8" i="1"/>
  <c r="F8" i="1" s="1"/>
  <c r="F7" i="1"/>
  <c r="F6" i="1"/>
  <c r="F5" i="1"/>
  <c r="F4" i="1"/>
  <c r="F3" i="1"/>
</calcChain>
</file>

<file path=xl/sharedStrings.xml><?xml version="1.0" encoding="utf-8"?>
<sst xmlns="http://schemas.openxmlformats.org/spreadsheetml/2006/main" count="110" uniqueCount="68">
  <si>
    <t>Uddannelsesområde</t>
  </si>
  <si>
    <t>Opt. område nr.</t>
  </si>
  <si>
    <t>Uddannelse</t>
  </si>
  <si>
    <t>5. juli 2020</t>
  </si>
  <si>
    <t>5. juli 2019</t>
  </si>
  <si>
    <t>1. pr</t>
  </si>
  <si>
    <t>andre pr.</t>
  </si>
  <si>
    <t>EAK</t>
  </si>
  <si>
    <t>HAK</t>
  </si>
  <si>
    <t>Handelsøkonom</t>
  </si>
  <si>
    <t>MAK</t>
  </si>
  <si>
    <t>MEC</t>
  </si>
  <si>
    <t>SER</t>
  </si>
  <si>
    <t>Serviceøkonom</t>
  </si>
  <si>
    <t>SEM</t>
  </si>
  <si>
    <t>Service Management</t>
  </si>
  <si>
    <t>DAT</t>
  </si>
  <si>
    <t>Datamatiker (Lyngby)</t>
  </si>
  <si>
    <t>Datamatiker (Bornholm)</t>
  </si>
  <si>
    <t>MUL</t>
  </si>
  <si>
    <t>Multimediedesigner</t>
  </si>
  <si>
    <t>FIN</t>
  </si>
  <si>
    <t>LAB</t>
  </si>
  <si>
    <t>Laborant (sommer)</t>
  </si>
  <si>
    <t>LOG</t>
  </si>
  <si>
    <t>Logistikøkonom</t>
  </si>
  <si>
    <t>FIC</t>
  </si>
  <si>
    <t>Financial Controller</t>
  </si>
  <si>
    <t>MJØ</t>
  </si>
  <si>
    <t>Miljøteknolog (sommer)</t>
  </si>
  <si>
    <t>EAK/PBA</t>
  </si>
  <si>
    <t>FIB</t>
  </si>
  <si>
    <t>Finansbachelor</t>
  </si>
  <si>
    <t xml:space="preserve">Ansøgere I alt (EAK &amp; Finansbachelor) </t>
  </si>
  <si>
    <t>PBA</t>
  </si>
  <si>
    <t>INH</t>
  </si>
  <si>
    <t>International handel og markedsføring</t>
  </si>
  <si>
    <t>INS</t>
  </si>
  <si>
    <t>International Sales and Marketing</t>
  </si>
  <si>
    <t>WED</t>
  </si>
  <si>
    <t>Web Development</t>
  </si>
  <si>
    <t>SOU</t>
  </si>
  <si>
    <t>Softwareudvikling</t>
  </si>
  <si>
    <t>SPO</t>
  </si>
  <si>
    <t>Sportsmanagement (DK)</t>
  </si>
  <si>
    <t>SPM</t>
  </si>
  <si>
    <t>Sport Management (UK)</t>
  </si>
  <si>
    <t>INO</t>
  </si>
  <si>
    <t>Innovation og entrepreneurship (DK) (Lyngby)</t>
  </si>
  <si>
    <t>INE</t>
  </si>
  <si>
    <t>Innovation and Entrepreneurship (UK)</t>
  </si>
  <si>
    <t>Innovation og entrepreneurship (DK) (Bornholm)</t>
  </si>
  <si>
    <t>EHA</t>
  </si>
  <si>
    <t>E-handel</t>
  </si>
  <si>
    <t>IHM</t>
  </si>
  <si>
    <t>International hospitality management(DK)</t>
  </si>
  <si>
    <t>IHA</t>
  </si>
  <si>
    <t>International Hospitality Management (UK)</t>
  </si>
  <si>
    <t>Ansøgere I alt (PBA)</t>
  </si>
  <si>
    <t>Markedsføringsøkonom (Søerne)</t>
  </si>
  <si>
    <t>Marketing Management (Søerne)</t>
  </si>
  <si>
    <t>Markedsføringsøkonom (Lyngby)</t>
  </si>
  <si>
    <t>Marketing Management (Lyngby)</t>
  </si>
  <si>
    <t>Serviceøkonom (Nørrebro)</t>
  </si>
  <si>
    <t>Serviceøkonom (Hillerød)</t>
  </si>
  <si>
    <t>Serviceøkonom (Bornholm)</t>
  </si>
  <si>
    <t>Finansøkonom (City)</t>
  </si>
  <si>
    <t>Finansøkonom (Bornholm)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</si>
</sst>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6" fontId="1" fillId="2" borderId="5" xfId="0" applyNumberFormat="1" applyFont="1" applyFill="1" applyBorder="1" applyAlignment="1">
      <alignment horizontal="center" vertical="center"/>
    </xf>
    <xf numFmtId="0" fontId="0" fillId="0" borderId="6" xfId="0" applyBorder="1"/>
    <xf numFmtId="0" fontId="2" fillId="0" borderId="7" xfId="0" applyFont="1" applyBorder="1" applyAlignment="1">
      <alignment horizontal="left"/>
    </xf>
    <xf numFmtId="0" fontId="0" fillId="0" borderId="7" xfId="0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left"/>
    </xf>
    <xf numFmtId="0" fontId="0" fillId="0" borderId="11" xfId="0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2" borderId="10" xfId="0" applyFill="1" applyBorder="1"/>
    <xf numFmtId="0" fontId="2" fillId="2" borderId="11" xfId="0" applyFont="1" applyFill="1" applyBorder="1" applyAlignment="1">
      <alignment horizontal="left"/>
    </xf>
    <xf numFmtId="0" fontId="0" fillId="2" borderId="11" xfId="0" applyFill="1" applyBorder="1"/>
    <xf numFmtId="0" fontId="2" fillId="2" borderId="12" xfId="0" applyFont="1" applyFill="1" applyBorder="1"/>
    <xf numFmtId="0" fontId="0" fillId="0" borderId="14" xfId="0" applyBorder="1"/>
    <xf numFmtId="0" fontId="2" fillId="0" borderId="15" xfId="0" applyFont="1" applyBorder="1" applyAlignment="1">
      <alignment horizontal="left"/>
    </xf>
    <xf numFmtId="0" fontId="0" fillId="0" borderId="15" xfId="0" applyBorder="1"/>
    <xf numFmtId="0" fontId="2" fillId="0" borderId="16" xfId="0" applyFont="1" applyBorder="1"/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3" fillId="2" borderId="20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3" fillId="2" borderId="22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0" borderId="9" xfId="0" applyFont="1" applyBorder="1"/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13" xfId="0" applyFont="1" applyBorder="1"/>
    <xf numFmtId="0" fontId="2" fillId="2" borderId="1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3" xfId="0" applyBorder="1"/>
    <xf numFmtId="0" fontId="2" fillId="0" borderId="28" xfId="0" applyFont="1" applyBorder="1" applyAlignment="1">
      <alignment horizontal="left"/>
    </xf>
    <xf numFmtId="0" fontId="4" fillId="2" borderId="29" xfId="0" applyFont="1" applyFill="1" applyBorder="1"/>
    <xf numFmtId="0" fontId="0" fillId="0" borderId="28" xfId="0" applyBorder="1"/>
    <xf numFmtId="0" fontId="2" fillId="0" borderId="27" xfId="0" applyFont="1" applyBorder="1"/>
    <xf numFmtId="0" fontId="2" fillId="0" borderId="17" xfId="0" applyFont="1" applyBorder="1"/>
    <xf numFmtId="0" fontId="2" fillId="2" borderId="1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8" xfId="0" applyFill="1" applyBorder="1"/>
    <xf numFmtId="0" fontId="1" fillId="2" borderId="19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2" borderId="22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 vertical="center"/>
    </xf>
    <xf numFmtId="16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M15" sqref="M15"/>
    </sheetView>
  </sheetViews>
  <sheetFormatPr defaultRowHeight="14.4" x14ac:dyDescent="0.3"/>
  <cols>
    <col min="4" max="4" width="43" customWidth="1"/>
  </cols>
  <sheetData>
    <row r="1" spans="1:8" ht="15" thickBot="1" x14ac:dyDescent="0.35">
      <c r="A1" s="1" t="s">
        <v>0</v>
      </c>
      <c r="B1" s="1" t="s">
        <v>1</v>
      </c>
      <c r="C1" s="1"/>
      <c r="D1" s="2" t="s">
        <v>2</v>
      </c>
      <c r="E1" s="72" t="s">
        <v>3</v>
      </c>
      <c r="F1" s="73"/>
      <c r="G1" s="72" t="s">
        <v>4</v>
      </c>
      <c r="H1" s="73"/>
    </row>
    <row r="2" spans="1:8" ht="15" thickBot="1" x14ac:dyDescent="0.35">
      <c r="A2" s="3"/>
      <c r="B2" s="4"/>
      <c r="C2" s="4"/>
      <c r="D2" s="4"/>
      <c r="E2" s="5" t="s">
        <v>5</v>
      </c>
      <c r="F2" s="6" t="s">
        <v>6</v>
      </c>
      <c r="G2" s="5" t="s">
        <v>5</v>
      </c>
      <c r="H2" s="6" t="s">
        <v>6</v>
      </c>
    </row>
    <row r="3" spans="1:8" x14ac:dyDescent="0.3">
      <c r="A3" s="7" t="s">
        <v>7</v>
      </c>
      <c r="B3" s="8">
        <v>74605</v>
      </c>
      <c r="C3" s="9" t="s">
        <v>8</v>
      </c>
      <c r="D3" s="10" t="s">
        <v>9</v>
      </c>
      <c r="E3" s="11">
        <v>167</v>
      </c>
      <c r="F3" s="12">
        <f>495-E3</f>
        <v>328</v>
      </c>
      <c r="G3" s="11">
        <v>180</v>
      </c>
      <c r="H3" s="12">
        <v>287</v>
      </c>
    </row>
    <row r="4" spans="1:8" x14ac:dyDescent="0.3">
      <c r="A4" s="13" t="s">
        <v>7</v>
      </c>
      <c r="B4" s="14">
        <v>79010</v>
      </c>
      <c r="C4" s="15" t="s">
        <v>10</v>
      </c>
      <c r="D4" s="16" t="s">
        <v>59</v>
      </c>
      <c r="E4" s="17">
        <v>394</v>
      </c>
      <c r="F4" s="18">
        <f>1157-E4</f>
        <v>763</v>
      </c>
      <c r="G4" s="17">
        <v>364</v>
      </c>
      <c r="H4" s="18">
        <v>661</v>
      </c>
    </row>
    <row r="5" spans="1:8" x14ac:dyDescent="0.3">
      <c r="A5" s="13" t="s">
        <v>7</v>
      </c>
      <c r="B5" s="14">
        <v>79015</v>
      </c>
      <c r="C5" s="15" t="s">
        <v>11</v>
      </c>
      <c r="D5" s="16" t="s">
        <v>60</v>
      </c>
      <c r="E5" s="17">
        <v>126</v>
      </c>
      <c r="F5" s="18">
        <f>395-E5</f>
        <v>269</v>
      </c>
      <c r="G5" s="17">
        <v>119</v>
      </c>
      <c r="H5" s="18">
        <v>256</v>
      </c>
    </row>
    <row r="6" spans="1:8" x14ac:dyDescent="0.3">
      <c r="A6" s="13" t="s">
        <v>7</v>
      </c>
      <c r="B6" s="14">
        <v>79060</v>
      </c>
      <c r="C6" s="15" t="s">
        <v>10</v>
      </c>
      <c r="D6" s="16" t="s">
        <v>61</v>
      </c>
      <c r="E6" s="17">
        <v>61</v>
      </c>
      <c r="F6" s="18">
        <f>394-E6</f>
        <v>333</v>
      </c>
      <c r="G6" s="17">
        <v>58</v>
      </c>
      <c r="H6" s="18">
        <v>296</v>
      </c>
    </row>
    <row r="7" spans="1:8" x14ac:dyDescent="0.3">
      <c r="A7" s="13" t="s">
        <v>7</v>
      </c>
      <c r="B7" s="14">
        <v>79065</v>
      </c>
      <c r="C7" s="15" t="s">
        <v>11</v>
      </c>
      <c r="D7" s="16" t="s">
        <v>62</v>
      </c>
      <c r="E7" s="17">
        <v>22</v>
      </c>
      <c r="F7" s="18">
        <f>156-E7</f>
        <v>134</v>
      </c>
      <c r="G7" s="17">
        <v>47</v>
      </c>
      <c r="H7" s="18">
        <v>168</v>
      </c>
    </row>
    <row r="8" spans="1:8" x14ac:dyDescent="0.3">
      <c r="A8" s="13" t="s">
        <v>7</v>
      </c>
      <c r="B8" s="14">
        <v>86010</v>
      </c>
      <c r="C8" s="15" t="s">
        <v>12</v>
      </c>
      <c r="D8" s="19" t="s">
        <v>63</v>
      </c>
      <c r="E8" s="17">
        <f>236</f>
        <v>236</v>
      </c>
      <c r="F8" s="18">
        <f>584-E8</f>
        <v>348</v>
      </c>
      <c r="G8" s="17">
        <v>164</v>
      </c>
      <c r="H8" s="18">
        <v>277</v>
      </c>
    </row>
    <row r="9" spans="1:8" x14ac:dyDescent="0.3">
      <c r="A9" s="13" t="s">
        <v>7</v>
      </c>
      <c r="B9" s="14">
        <v>86015</v>
      </c>
      <c r="C9" s="15" t="s">
        <v>14</v>
      </c>
      <c r="D9" s="16" t="s">
        <v>15</v>
      </c>
      <c r="E9" s="17">
        <f>126</f>
        <v>126</v>
      </c>
      <c r="F9" s="18">
        <f>306-E9</f>
        <v>180</v>
      </c>
      <c r="G9" s="17">
        <v>98</v>
      </c>
      <c r="H9" s="18">
        <v>169</v>
      </c>
    </row>
    <row r="10" spans="1:8" x14ac:dyDescent="0.3">
      <c r="A10" s="13" t="s">
        <v>7</v>
      </c>
      <c r="B10" s="14">
        <v>86060</v>
      </c>
      <c r="C10" s="15" t="s">
        <v>12</v>
      </c>
      <c r="D10" s="19" t="s">
        <v>13</v>
      </c>
      <c r="E10" s="20"/>
      <c r="F10" s="21"/>
      <c r="G10" s="17">
        <v>33</v>
      </c>
      <c r="H10" s="18">
        <v>162</v>
      </c>
    </row>
    <row r="11" spans="1:8" x14ac:dyDescent="0.3">
      <c r="A11" s="13" t="s">
        <v>7</v>
      </c>
      <c r="B11" s="14">
        <v>86065</v>
      </c>
      <c r="C11" s="15" t="s">
        <v>14</v>
      </c>
      <c r="D11" s="16" t="s">
        <v>15</v>
      </c>
      <c r="E11" s="20"/>
      <c r="F11" s="21"/>
      <c r="G11" s="17">
        <v>28</v>
      </c>
      <c r="H11" s="18">
        <v>126</v>
      </c>
    </row>
    <row r="12" spans="1:8" x14ac:dyDescent="0.3">
      <c r="A12" s="13" t="s">
        <v>7</v>
      </c>
      <c r="B12" s="14">
        <v>86066</v>
      </c>
      <c r="C12" s="15" t="s">
        <v>12</v>
      </c>
      <c r="D12" s="16" t="s">
        <v>64</v>
      </c>
      <c r="E12" s="17">
        <f>17</f>
        <v>17</v>
      </c>
      <c r="F12" s="18">
        <f>88-E12</f>
        <v>71</v>
      </c>
      <c r="G12" s="17">
        <v>11</v>
      </c>
      <c r="H12" s="18">
        <v>41</v>
      </c>
    </row>
    <row r="13" spans="1:8" x14ac:dyDescent="0.3">
      <c r="A13" s="13" t="s">
        <v>7</v>
      </c>
      <c r="B13" s="14">
        <v>86070</v>
      </c>
      <c r="C13" s="15" t="s">
        <v>12</v>
      </c>
      <c r="D13" s="16" t="s">
        <v>65</v>
      </c>
      <c r="E13" s="17">
        <f>8</f>
        <v>8</v>
      </c>
      <c r="F13" s="18">
        <f>12-E13</f>
        <v>4</v>
      </c>
      <c r="G13" s="17">
        <v>9</v>
      </c>
      <c r="H13" s="18">
        <v>5</v>
      </c>
    </row>
    <row r="14" spans="1:8" x14ac:dyDescent="0.3">
      <c r="A14" s="13" t="s">
        <v>7</v>
      </c>
      <c r="B14" s="14">
        <v>71110</v>
      </c>
      <c r="C14" s="15" t="s">
        <v>16</v>
      </c>
      <c r="D14" s="16" t="s">
        <v>17</v>
      </c>
      <c r="E14" s="17">
        <f>142-E15</f>
        <v>126</v>
      </c>
      <c r="F14" s="18">
        <f>425-142</f>
        <v>283</v>
      </c>
      <c r="G14" s="17">
        <v>114</v>
      </c>
      <c r="H14" s="18">
        <v>229</v>
      </c>
    </row>
    <row r="15" spans="1:8" x14ac:dyDescent="0.3">
      <c r="A15" s="13" t="s">
        <v>7</v>
      </c>
      <c r="B15" s="14">
        <v>71110</v>
      </c>
      <c r="C15" s="15" t="s">
        <v>16</v>
      </c>
      <c r="D15" s="16" t="s">
        <v>18</v>
      </c>
      <c r="E15" s="22">
        <v>16</v>
      </c>
      <c r="F15" s="23">
        <v>0</v>
      </c>
      <c r="G15" s="22">
        <v>7</v>
      </c>
      <c r="H15" s="23">
        <v>1</v>
      </c>
    </row>
    <row r="16" spans="1:8" x14ac:dyDescent="0.3">
      <c r="A16" s="24" t="s">
        <v>7</v>
      </c>
      <c r="B16" s="25">
        <v>81060</v>
      </c>
      <c r="C16" s="26" t="s">
        <v>19</v>
      </c>
      <c r="D16" s="27" t="s">
        <v>20</v>
      </c>
      <c r="E16" s="17">
        <f>100</f>
        <v>100</v>
      </c>
      <c r="F16" s="18">
        <f>360-E16</f>
        <v>260</v>
      </c>
      <c r="G16" s="17">
        <v>50</v>
      </c>
      <c r="H16" s="18">
        <v>194</v>
      </c>
    </row>
    <row r="17" spans="1:8" x14ac:dyDescent="0.3">
      <c r="A17" s="13" t="s">
        <v>7</v>
      </c>
      <c r="B17" s="14">
        <v>74010</v>
      </c>
      <c r="C17" s="15" t="s">
        <v>21</v>
      </c>
      <c r="D17" s="16" t="s">
        <v>66</v>
      </c>
      <c r="E17" s="17">
        <f>641</f>
        <v>641</v>
      </c>
      <c r="F17" s="18">
        <f>1603-E17</f>
        <v>962</v>
      </c>
      <c r="G17" s="17">
        <v>469</v>
      </c>
      <c r="H17" s="18">
        <v>741</v>
      </c>
    </row>
    <row r="18" spans="1:8" x14ac:dyDescent="0.3">
      <c r="A18" s="13" t="s">
        <v>7</v>
      </c>
      <c r="B18" s="14">
        <v>74022</v>
      </c>
      <c r="C18" s="15" t="s">
        <v>21</v>
      </c>
      <c r="D18" s="16" t="s">
        <v>67</v>
      </c>
      <c r="E18" s="22">
        <f>15</f>
        <v>15</v>
      </c>
      <c r="F18" s="23">
        <f>25-E18</f>
        <v>10</v>
      </c>
      <c r="G18" s="20"/>
      <c r="H18" s="21"/>
    </row>
    <row r="19" spans="1:8" x14ac:dyDescent="0.3">
      <c r="A19" s="13" t="s">
        <v>7</v>
      </c>
      <c r="B19" s="14">
        <v>78060</v>
      </c>
      <c r="C19" s="15" t="s">
        <v>22</v>
      </c>
      <c r="D19" s="16" t="s">
        <v>23</v>
      </c>
      <c r="E19" s="17">
        <f>44</f>
        <v>44</v>
      </c>
      <c r="F19" s="18">
        <f>139-E19</f>
        <v>95</v>
      </c>
      <c r="G19" s="17">
        <v>37</v>
      </c>
      <c r="H19" s="18">
        <v>67</v>
      </c>
    </row>
    <row r="20" spans="1:8" x14ac:dyDescent="0.3">
      <c r="A20" s="13" t="s">
        <v>7</v>
      </c>
      <c r="B20" s="14">
        <v>87010</v>
      </c>
      <c r="C20" s="15" t="s">
        <v>24</v>
      </c>
      <c r="D20" s="16" t="s">
        <v>25</v>
      </c>
      <c r="E20" s="17">
        <f>95</f>
        <v>95</v>
      </c>
      <c r="F20" s="18">
        <f>266-E20</f>
        <v>171</v>
      </c>
      <c r="G20" s="17">
        <v>102</v>
      </c>
      <c r="H20" s="18">
        <v>147</v>
      </c>
    </row>
    <row r="21" spans="1:8" x14ac:dyDescent="0.3">
      <c r="A21" s="13" t="s">
        <v>7</v>
      </c>
      <c r="B21" s="14">
        <v>74410</v>
      </c>
      <c r="C21" s="15" t="s">
        <v>26</v>
      </c>
      <c r="D21" s="16" t="s">
        <v>27</v>
      </c>
      <c r="E21" s="17">
        <f>162</f>
        <v>162</v>
      </c>
      <c r="F21" s="18">
        <f>437-E21</f>
        <v>275</v>
      </c>
      <c r="G21" s="17">
        <v>95</v>
      </c>
      <c r="H21" s="18">
        <v>171</v>
      </c>
    </row>
    <row r="22" spans="1:8" x14ac:dyDescent="0.3">
      <c r="A22" s="13" t="s">
        <v>7</v>
      </c>
      <c r="B22" s="14">
        <v>77500</v>
      </c>
      <c r="C22" s="15" t="s">
        <v>28</v>
      </c>
      <c r="D22" s="16" t="s">
        <v>29</v>
      </c>
      <c r="E22" s="17">
        <f>31</f>
        <v>31</v>
      </c>
      <c r="F22" s="18">
        <f>67-E22</f>
        <v>36</v>
      </c>
      <c r="G22" s="17">
        <v>29</v>
      </c>
      <c r="H22" s="18">
        <v>38</v>
      </c>
    </row>
    <row r="23" spans="1:8" ht="15" thickBot="1" x14ac:dyDescent="0.35">
      <c r="A23" s="28" t="s">
        <v>30</v>
      </c>
      <c r="B23" s="29">
        <v>45810</v>
      </c>
      <c r="C23" s="30" t="s">
        <v>31</v>
      </c>
      <c r="D23" s="31" t="s">
        <v>32</v>
      </c>
      <c r="E23" s="32">
        <f>308</f>
        <v>308</v>
      </c>
      <c r="F23" s="33">
        <f>889-E23</f>
        <v>581</v>
      </c>
      <c r="G23" s="32">
        <v>309</v>
      </c>
      <c r="H23" s="33">
        <v>453</v>
      </c>
    </row>
    <row r="24" spans="1:8" ht="15" thickBot="1" x14ac:dyDescent="0.35">
      <c r="A24" s="34"/>
      <c r="B24" s="35"/>
      <c r="C24" s="36"/>
      <c r="D24" s="36"/>
      <c r="E24" s="37"/>
      <c r="F24" s="37"/>
      <c r="G24" s="37"/>
      <c r="H24" s="38"/>
    </row>
    <row r="25" spans="1:8" ht="15" thickBot="1" x14ac:dyDescent="0.35">
      <c r="A25" s="39" t="s">
        <v>33</v>
      </c>
      <c r="B25" s="40"/>
      <c r="C25" s="41"/>
      <c r="D25" s="42"/>
      <c r="E25" s="43">
        <v>2695</v>
      </c>
      <c r="F25" s="43">
        <v>5103</v>
      </c>
      <c r="G25" s="43">
        <v>2323</v>
      </c>
      <c r="H25" s="43">
        <v>4489</v>
      </c>
    </row>
    <row r="26" spans="1:8" ht="15" thickBot="1" x14ac:dyDescent="0.35">
      <c r="A26" s="34"/>
      <c r="B26" s="35"/>
      <c r="C26" s="36"/>
      <c r="D26" s="36"/>
      <c r="E26" s="44"/>
      <c r="F26" s="37"/>
      <c r="G26" s="44"/>
      <c r="H26" s="38"/>
    </row>
    <row r="27" spans="1:8" x14ac:dyDescent="0.3">
      <c r="A27" s="7" t="s">
        <v>34</v>
      </c>
      <c r="B27" s="8">
        <v>5</v>
      </c>
      <c r="C27" s="9" t="s">
        <v>35</v>
      </c>
      <c r="D27" s="45" t="s">
        <v>36</v>
      </c>
      <c r="E27" s="46">
        <v>242</v>
      </c>
      <c r="F27" s="47">
        <v>150</v>
      </c>
      <c r="G27" s="46">
        <v>237</v>
      </c>
      <c r="H27" s="48">
        <v>106</v>
      </c>
    </row>
    <row r="28" spans="1:8" x14ac:dyDescent="0.3">
      <c r="A28" s="13" t="s">
        <v>34</v>
      </c>
      <c r="B28" s="14">
        <v>6</v>
      </c>
      <c r="C28" s="15" t="s">
        <v>37</v>
      </c>
      <c r="D28" s="49" t="s">
        <v>38</v>
      </c>
      <c r="E28" s="22">
        <v>156</v>
      </c>
      <c r="F28" s="50">
        <v>142</v>
      </c>
      <c r="G28" s="22">
        <v>174</v>
      </c>
      <c r="H28" s="23">
        <v>145</v>
      </c>
    </row>
    <row r="29" spans="1:8" x14ac:dyDescent="0.3">
      <c r="A29" s="13" t="s">
        <v>34</v>
      </c>
      <c r="B29" s="14">
        <v>14</v>
      </c>
      <c r="C29" s="15" t="s">
        <v>39</v>
      </c>
      <c r="D29" s="49" t="s">
        <v>40</v>
      </c>
      <c r="E29" s="51">
        <v>48</v>
      </c>
      <c r="F29" s="50">
        <v>25</v>
      </c>
      <c r="G29" s="51">
        <v>74</v>
      </c>
      <c r="H29" s="23">
        <v>9</v>
      </c>
    </row>
    <row r="30" spans="1:8" x14ac:dyDescent="0.3">
      <c r="A30" s="24" t="s">
        <v>34</v>
      </c>
      <c r="B30" s="25">
        <v>9</v>
      </c>
      <c r="C30" s="26" t="s">
        <v>41</v>
      </c>
      <c r="D30" s="52" t="s">
        <v>42</v>
      </c>
      <c r="E30" s="22">
        <v>40</v>
      </c>
      <c r="F30" s="53">
        <v>8</v>
      </c>
      <c r="G30" s="22">
        <v>31</v>
      </c>
      <c r="H30" s="54">
        <v>12</v>
      </c>
    </row>
    <row r="31" spans="1:8" x14ac:dyDescent="0.3">
      <c r="A31" s="13" t="s">
        <v>34</v>
      </c>
      <c r="B31" s="14">
        <v>11</v>
      </c>
      <c r="C31" s="15" t="s">
        <v>43</v>
      </c>
      <c r="D31" s="49" t="s">
        <v>44</v>
      </c>
      <c r="E31" s="22">
        <v>82</v>
      </c>
      <c r="F31" s="50">
        <v>47</v>
      </c>
      <c r="G31" s="22">
        <v>72</v>
      </c>
      <c r="H31" s="23">
        <v>45</v>
      </c>
    </row>
    <row r="32" spans="1:8" x14ac:dyDescent="0.3">
      <c r="A32" s="13" t="s">
        <v>34</v>
      </c>
      <c r="B32" s="14">
        <v>12</v>
      </c>
      <c r="C32" s="15" t="s">
        <v>45</v>
      </c>
      <c r="D32" s="49" t="s">
        <v>46</v>
      </c>
      <c r="E32" s="22">
        <v>43</v>
      </c>
      <c r="F32" s="50">
        <v>44</v>
      </c>
      <c r="G32" s="22">
        <v>42</v>
      </c>
      <c r="H32" s="23">
        <v>44</v>
      </c>
    </row>
    <row r="33" spans="1:8" x14ac:dyDescent="0.3">
      <c r="A33" s="13" t="s">
        <v>34</v>
      </c>
      <c r="B33" s="14">
        <v>1</v>
      </c>
      <c r="C33" s="15" t="s">
        <v>47</v>
      </c>
      <c r="D33" s="49" t="s">
        <v>48</v>
      </c>
      <c r="E33" s="22">
        <v>118</v>
      </c>
      <c r="F33" s="50">
        <v>88</v>
      </c>
      <c r="G33" s="22">
        <v>105</v>
      </c>
      <c r="H33" s="23">
        <v>99</v>
      </c>
    </row>
    <row r="34" spans="1:8" x14ac:dyDescent="0.3">
      <c r="A34" s="13" t="s">
        <v>34</v>
      </c>
      <c r="B34" s="14">
        <v>2</v>
      </c>
      <c r="C34" s="15" t="s">
        <v>49</v>
      </c>
      <c r="D34" s="49" t="s">
        <v>50</v>
      </c>
      <c r="E34" s="22">
        <v>121</v>
      </c>
      <c r="F34" s="50">
        <v>124</v>
      </c>
      <c r="G34" s="22">
        <v>151</v>
      </c>
      <c r="H34" s="23">
        <v>141</v>
      </c>
    </row>
    <row r="35" spans="1:8" x14ac:dyDescent="0.3">
      <c r="A35" s="13" t="s">
        <v>34</v>
      </c>
      <c r="B35" s="14">
        <v>81</v>
      </c>
      <c r="C35" s="15" t="s">
        <v>47</v>
      </c>
      <c r="D35" s="49" t="s">
        <v>51</v>
      </c>
      <c r="E35" s="51">
        <v>9</v>
      </c>
      <c r="F35" s="55">
        <v>1</v>
      </c>
      <c r="G35" s="51">
        <v>8</v>
      </c>
      <c r="H35" s="56">
        <v>0</v>
      </c>
    </row>
    <row r="36" spans="1:8" x14ac:dyDescent="0.3">
      <c r="A36" s="57" t="s">
        <v>34</v>
      </c>
      <c r="B36" s="58">
        <v>3</v>
      </c>
      <c r="C36" s="15" t="s">
        <v>52</v>
      </c>
      <c r="D36" s="59" t="s">
        <v>53</v>
      </c>
      <c r="E36" s="51">
        <v>165</v>
      </c>
      <c r="F36" s="55">
        <v>109</v>
      </c>
      <c r="G36" s="51">
        <v>121</v>
      </c>
      <c r="H36" s="56">
        <v>75</v>
      </c>
    </row>
    <row r="37" spans="1:8" x14ac:dyDescent="0.3">
      <c r="A37" s="57" t="s">
        <v>34</v>
      </c>
      <c r="B37" s="58">
        <v>7</v>
      </c>
      <c r="C37" s="60" t="s">
        <v>54</v>
      </c>
      <c r="D37" s="61" t="s">
        <v>55</v>
      </c>
      <c r="E37" s="51">
        <v>88</v>
      </c>
      <c r="F37" s="55">
        <v>50</v>
      </c>
      <c r="G37" s="51">
        <v>83</v>
      </c>
      <c r="H37" s="56">
        <v>46</v>
      </c>
    </row>
    <row r="38" spans="1:8" ht="15" thickBot="1" x14ac:dyDescent="0.35">
      <c r="A38" s="28" t="s">
        <v>34</v>
      </c>
      <c r="B38" s="29">
        <v>8</v>
      </c>
      <c r="C38" s="30" t="s">
        <v>56</v>
      </c>
      <c r="D38" s="62" t="s">
        <v>57</v>
      </c>
      <c r="E38" s="63">
        <v>89</v>
      </c>
      <c r="F38" s="64">
        <v>80</v>
      </c>
      <c r="G38" s="63">
        <v>88</v>
      </c>
      <c r="H38" s="65">
        <v>87</v>
      </c>
    </row>
    <row r="39" spans="1:8" ht="15" thickBot="1" x14ac:dyDescent="0.35">
      <c r="A39" s="34"/>
      <c r="B39" s="36"/>
      <c r="C39" s="36"/>
      <c r="D39" s="36"/>
      <c r="E39" s="66"/>
      <c r="F39" s="36"/>
      <c r="G39" s="66"/>
      <c r="H39" s="67"/>
    </row>
    <row r="40" spans="1:8" ht="15" thickBot="1" x14ac:dyDescent="0.35">
      <c r="A40" s="68" t="s">
        <v>58</v>
      </c>
      <c r="B40" s="69"/>
      <c r="C40" s="69"/>
      <c r="D40" s="70"/>
      <c r="E40" s="71">
        <v>1201</v>
      </c>
      <c r="F40" s="71">
        <v>868</v>
      </c>
      <c r="G40" s="71">
        <v>1186</v>
      </c>
      <c r="H40" s="71">
        <v>809</v>
      </c>
    </row>
  </sheetData>
  <mergeCells count="2">
    <mergeCell ref="E1:F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Cphbusiness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amax</dc:creator>
  <cp:lastModifiedBy>amax</cp:lastModifiedBy>
  <dcterms:created xsi:type="dcterms:W3CDTF">2020-07-07T07:31:34Z</dcterms:created>
  <dcterms:modified xsi:type="dcterms:W3CDTF">2020-07-08T10:02:18Z</dcterms:modified>
</cp:coreProperties>
</file>